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2188" windowHeight="9180"/>
  </bookViews>
  <sheets>
    <sheet name="圣雪大成2024年度" sheetId="2" r:id="rId1"/>
    <sheet name="中集合斯康氢能发展（河北）有限公司" sheetId="10" r:id="rId2"/>
    <sheet name="石家庄金隅混凝土有限公司" sheetId="11" r:id="rId3"/>
    <sheet name="华百仕（河北）食品科技有限公司" sheetId="12" r:id="rId4"/>
  </sheets>
  <definedNames>
    <definedName name="_xlnm._FilterDatabase" localSheetId="0" hidden="1">圣雪大成2024年度!$A$3:$AF$99</definedName>
    <definedName name="_xlnm.Print_Titles" localSheetId="0">圣雪大成2024年度!$1:$3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<sst xmlns="http://schemas.openxmlformats.org/spreadsheetml/2006/main" count="816" uniqueCount="231">
  <si>
    <t>河北圣雪大成制药有限责任公司高校毕业生社会保险补贴</t>
  </si>
  <si>
    <t>序号</t>
  </si>
  <si>
    <t>姓名</t>
  </si>
  <si>
    <t>身份证号</t>
  </si>
  <si>
    <t>毕业时间</t>
  </si>
  <si>
    <t>入职时间</t>
  </si>
  <si>
    <t>养老保险</t>
  </si>
  <si>
    <t>工伤保险</t>
  </si>
  <si>
    <t>失业保险</t>
  </si>
  <si>
    <t>医疗保险（生育）</t>
  </si>
  <si>
    <t>合计</t>
  </si>
  <si>
    <t>备注</t>
  </si>
  <si>
    <t>时间段</t>
  </si>
  <si>
    <t>缴费基数</t>
  </si>
  <si>
    <t>单位费率</t>
  </si>
  <si>
    <t>月缴金额</t>
  </si>
  <si>
    <t>缴费月数</t>
  </si>
  <si>
    <t>小计</t>
  </si>
  <si>
    <t>李文亚</t>
  </si>
  <si>
    <t>1301331996****3321</t>
  </si>
  <si>
    <t>202312-202312</t>
  </si>
  <si>
    <t>202312-202406</t>
  </si>
  <si>
    <t>202401-202412</t>
  </si>
  <si>
    <t>202407-202412</t>
  </si>
  <si>
    <t>刘远哲</t>
  </si>
  <si>
    <t>1301021999****2433</t>
  </si>
  <si>
    <t>吴晶</t>
  </si>
  <si>
    <t>1301851994****092X</t>
  </si>
  <si>
    <t>赵敏</t>
  </si>
  <si>
    <t>3714811995****722X</t>
  </si>
  <si>
    <t>杜倩倩</t>
  </si>
  <si>
    <t>1426251994****0426</t>
  </si>
  <si>
    <t>刘连超</t>
  </si>
  <si>
    <t>1309271995****4212</t>
  </si>
  <si>
    <t>王玉涛</t>
  </si>
  <si>
    <t>1305281999****0430</t>
  </si>
  <si>
    <t>邵梦坤</t>
  </si>
  <si>
    <t>1305821997****1613</t>
  </si>
  <si>
    <t>谢倜倜</t>
  </si>
  <si>
    <t>1301811996****3620</t>
  </si>
  <si>
    <t>曹博涵</t>
  </si>
  <si>
    <t>1301231995****6029</t>
  </si>
  <si>
    <t>史成款</t>
  </si>
  <si>
    <t>1301231994****6332</t>
  </si>
  <si>
    <t>郝翔</t>
  </si>
  <si>
    <t>1301331996****0039</t>
  </si>
  <si>
    <t>张珂彬</t>
  </si>
  <si>
    <t>1301241994****0012</t>
  </si>
  <si>
    <t>宋子澍</t>
  </si>
  <si>
    <t>1301041996****0014</t>
  </si>
  <si>
    <t>刘晓帅</t>
  </si>
  <si>
    <t>1301241996****3311</t>
  </si>
  <si>
    <t>王晓玉</t>
  </si>
  <si>
    <t>1301241997****4526</t>
  </si>
  <si>
    <t>宋雪静</t>
  </si>
  <si>
    <t>1301301995****2427</t>
  </si>
  <si>
    <t>王鑫宇</t>
  </si>
  <si>
    <t>1411811996****0095</t>
  </si>
  <si>
    <t>齐乐丹</t>
  </si>
  <si>
    <t>1301831997****1287</t>
  </si>
  <si>
    <t>闫星月</t>
  </si>
  <si>
    <t>1305821996****1024</t>
  </si>
  <si>
    <t>荆晓鲁</t>
  </si>
  <si>
    <t>1304311999****0619</t>
  </si>
  <si>
    <t>张亚坤</t>
  </si>
  <si>
    <t>1305221998****221X</t>
  </si>
  <si>
    <t>宋丹阳</t>
  </si>
  <si>
    <t>1306301999****0024</t>
  </si>
  <si>
    <t>孟思佳</t>
  </si>
  <si>
    <t>1302051999****0620</t>
  </si>
  <si>
    <t>郭雨涵</t>
  </si>
  <si>
    <t>1301041999****1823</t>
  </si>
  <si>
    <t>潘静钰</t>
  </si>
  <si>
    <t>3707852000****8988</t>
  </si>
  <si>
    <t>李思雨</t>
  </si>
  <si>
    <t>1305031996****0629</t>
  </si>
  <si>
    <t>吴泽青</t>
  </si>
  <si>
    <t>1301321998****0022</t>
  </si>
  <si>
    <t>王雅楠</t>
  </si>
  <si>
    <t>1502221998****3220</t>
  </si>
  <si>
    <t>马钰聪</t>
  </si>
  <si>
    <t>1305281997****1248</t>
  </si>
  <si>
    <t>逯梦凡</t>
  </si>
  <si>
    <t>1301821997****6239</t>
  </si>
  <si>
    <t>李柯</t>
  </si>
  <si>
    <t>1305242001****4020</t>
  </si>
  <si>
    <t>李雪鹏</t>
  </si>
  <si>
    <t>1301262002****0043</t>
  </si>
  <si>
    <t>许磊川</t>
  </si>
  <si>
    <t>1305821992****1214</t>
  </si>
  <si>
    <t>高沛硕</t>
  </si>
  <si>
    <t>1301071998****0911</t>
  </si>
  <si>
    <t>陈海龙</t>
  </si>
  <si>
    <t>1301062001****4211</t>
  </si>
  <si>
    <t>秦丽</t>
  </si>
  <si>
    <t>1307231996****5224</t>
  </si>
  <si>
    <t>戎畅</t>
  </si>
  <si>
    <t>1311251998****1614</t>
  </si>
  <si>
    <t>202403-202412</t>
  </si>
  <si>
    <t>202403-202406</t>
  </si>
  <si>
    <t>202307-202312</t>
  </si>
  <si>
    <t>李佳倩</t>
  </si>
  <si>
    <t>1311222001****3223</t>
  </si>
  <si>
    <t>冯师珉</t>
  </si>
  <si>
    <t>4108812001****2517</t>
  </si>
  <si>
    <t>李凯旋</t>
  </si>
  <si>
    <t>1301852001****1815</t>
  </si>
  <si>
    <t>杜雨露</t>
  </si>
  <si>
    <t>1301312001****0013</t>
  </si>
  <si>
    <t>王玉洁</t>
  </si>
  <si>
    <t>1304061999****2723</t>
  </si>
  <si>
    <t>杨月怡</t>
  </si>
  <si>
    <t>1306351999****204X</t>
  </si>
  <si>
    <t>卢文超</t>
  </si>
  <si>
    <t>1306232001****0365</t>
  </si>
  <si>
    <t>武程杰</t>
  </si>
  <si>
    <t>1304261999****0313</t>
  </si>
  <si>
    <t>关雨轩</t>
  </si>
  <si>
    <t>1301822002****5734</t>
  </si>
  <si>
    <t>李靖</t>
  </si>
  <si>
    <t>3623251998****2518</t>
  </si>
  <si>
    <t>张鼎硕</t>
  </si>
  <si>
    <t>1305281999****0015</t>
  </si>
  <si>
    <t>王赛楠</t>
  </si>
  <si>
    <t>1304291999****4445</t>
  </si>
  <si>
    <t>邱晨旭</t>
  </si>
  <si>
    <t>1301841998****4023</t>
  </si>
  <si>
    <t>张桐博</t>
  </si>
  <si>
    <t>1301242001****4813</t>
  </si>
  <si>
    <t>202408-202412</t>
  </si>
  <si>
    <t>马俊涛</t>
  </si>
  <si>
    <t>1309231999****3010</t>
  </si>
  <si>
    <t>202406-202412</t>
  </si>
  <si>
    <t>202406-202406</t>
  </si>
  <si>
    <t>连国璇</t>
  </si>
  <si>
    <t>1301032001****0010</t>
  </si>
  <si>
    <t>202401-202406</t>
  </si>
  <si>
    <t>共计</t>
  </si>
  <si>
    <t>中集合斯康氢能发展（河北）有限公司单位吸纳高校毕业就业社会保险补贴情况汇总表</t>
  </si>
  <si>
    <t>五险合计</t>
  </si>
  <si>
    <t>缴费时间段</t>
  </si>
  <si>
    <t>李泽</t>
  </si>
  <si>
    <t>1301241997****451X</t>
  </si>
  <si>
    <t>2024.06.10</t>
  </si>
  <si>
    <t>2024.07.01</t>
  </si>
  <si>
    <t>2024.07-2025.03</t>
  </si>
  <si>
    <t>张玺</t>
  </si>
  <si>
    <t>1422231998****6411</t>
  </si>
  <si>
    <t>2024.06.18</t>
  </si>
  <si>
    <t>李紫阳</t>
  </si>
  <si>
    <t>1301332002****2710</t>
  </si>
  <si>
    <t>2024.06.17</t>
  </si>
  <si>
    <t>其他情况说明：</t>
  </si>
  <si>
    <t>石家庄金隅混凝土有限公司单位吸纳高校毕业就业社会保险补贴情况汇总表</t>
  </si>
  <si>
    <t>王情</t>
  </si>
  <si>
    <t>1305822000****2044</t>
  </si>
  <si>
    <t>2022.6.10</t>
  </si>
  <si>
    <t>2022.6.27</t>
  </si>
  <si>
    <t>2024.8-2025.6</t>
  </si>
  <si>
    <t>2024.8-2024.12</t>
  </si>
  <si>
    <t>2025.1-2025.6</t>
  </si>
  <si>
    <t>赵辰晨</t>
  </si>
  <si>
    <t>1301262000****3626</t>
  </si>
  <si>
    <t>2022.06.08</t>
  </si>
  <si>
    <t>2022.7.6</t>
  </si>
  <si>
    <t>张磊</t>
  </si>
  <si>
    <t>1301821998****293X</t>
  </si>
  <si>
    <t>2021.6.30</t>
  </si>
  <si>
    <t>2022.7.20</t>
  </si>
  <si>
    <t>2024.8-2025.1</t>
  </si>
  <si>
    <t>尹春笑</t>
  </si>
  <si>
    <t>1301851997****006X</t>
  </si>
  <si>
    <t>2022.6.30</t>
  </si>
  <si>
    <t>赵方莹</t>
  </si>
  <si>
    <t>1311222000****0020</t>
  </si>
  <si>
    <t>2022.7.18</t>
  </si>
  <si>
    <t>姚慧敏</t>
  </si>
  <si>
    <t>1304061999****0369</t>
  </si>
  <si>
    <t>2022.9.7</t>
  </si>
  <si>
    <t>邢寒松</t>
  </si>
  <si>
    <t>1305302000****1513</t>
  </si>
  <si>
    <t>2022.12.05</t>
  </si>
  <si>
    <t>王一凡</t>
  </si>
  <si>
    <t>1301041998****062X</t>
  </si>
  <si>
    <t>2021.06.16</t>
  </si>
  <si>
    <t>2022.12.27</t>
  </si>
  <si>
    <t>周颖闯</t>
  </si>
  <si>
    <t>1301831999****1272</t>
  </si>
  <si>
    <t>2023.6.30</t>
  </si>
  <si>
    <t>2023.07.07</t>
  </si>
  <si>
    <t>张丰翼</t>
  </si>
  <si>
    <t>1301292001****3013</t>
  </si>
  <si>
    <t>2023.6.20</t>
  </si>
  <si>
    <t>2023.7.10</t>
  </si>
  <si>
    <t>贾军朝</t>
  </si>
  <si>
    <t>1306242000****2456</t>
  </si>
  <si>
    <t>2023.6.12</t>
  </si>
  <si>
    <t>2023.7.14</t>
  </si>
  <si>
    <t>邸田硕</t>
  </si>
  <si>
    <t>1301252000****3016</t>
  </si>
  <si>
    <t>2023.07.01</t>
  </si>
  <si>
    <t>张恒</t>
  </si>
  <si>
    <t>1311811997****0010</t>
  </si>
  <si>
    <t>2023.6.4</t>
  </si>
  <si>
    <t>常聪</t>
  </si>
  <si>
    <t>1306822000****774</t>
  </si>
  <si>
    <t>2023.7.1</t>
  </si>
  <si>
    <t>2023.7.7</t>
  </si>
  <si>
    <t>乔自伟</t>
  </si>
  <si>
    <t>1301331998****3310</t>
  </si>
  <si>
    <t>宋扬帆</t>
  </si>
  <si>
    <t>1305292002****0615</t>
  </si>
  <si>
    <t>2024.6.20</t>
  </si>
  <si>
    <t>2024.7.22</t>
  </si>
  <si>
    <t>张琳硕</t>
  </si>
  <si>
    <t>1301302002****1527</t>
  </si>
  <si>
    <t>2024.6.30</t>
  </si>
  <si>
    <t>乔伟</t>
  </si>
  <si>
    <t>1307032001****1518</t>
  </si>
  <si>
    <t>马晓宇</t>
  </si>
  <si>
    <t>1307242001****2519</t>
  </si>
  <si>
    <t>2024.6.17</t>
  </si>
  <si>
    <t>华百仕（河北）食品科技有限公司吸纳高校毕业就业社会保险补贴情况汇总表</t>
  </si>
  <si>
    <t>王亦菲</t>
  </si>
  <si>
    <t>1301851998****4027</t>
  </si>
  <si>
    <t>2024.1-2024.12</t>
  </si>
  <si>
    <t>0.5%</t>
  </si>
  <si>
    <t>2024.1-2024.6</t>
  </si>
  <si>
    <t>9%</t>
  </si>
  <si>
    <t>2024.7-2024.12</t>
  </si>
  <si>
    <t>7.5%</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</si>
</sst>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0.0"/>
    <numFmt numFmtId="179" formatCode="yyyy\.m\.d"/>
  </numFmts>
  <fonts count="36">
    <font>
      <sz val="11"/>
      <color theme="1"/>
      <name val="宋体"/>
      <charset val="134"/>
      <scheme val="minor"/>
    </font>
    <font>
      <b/>
      <sz val="16"/>
      <name val="宋体"/>
      <charset val="134"/>
    </font>
    <font>
      <sz val="6"/>
      <name val="宋体"/>
      <charset val="134"/>
    </font>
    <font>
      <b/>
      <sz val="9"/>
      <name val="宋体"/>
      <charset val="134"/>
    </font>
    <font>
      <sz val="10"/>
      <name val="宋体"/>
      <charset val="134"/>
    </font>
    <font>
      <b/>
      <sz val="20"/>
      <name val="宋体"/>
      <charset val="134"/>
    </font>
    <font>
      <b/>
      <sz val="18"/>
      <name val="宋体"/>
      <charset val="134"/>
    </font>
    <font>
      <sz val="12"/>
      <name val="宋体"/>
      <charset val="134"/>
    </font>
    <font>
      <b/>
      <sz val="12"/>
      <name val="宋体"/>
      <charset val="134"/>
    </font>
    <font>
      <sz val="12"/>
      <color theme="1"/>
      <name val="宋体"/>
      <charset val="134"/>
    </font>
    <font>
      <sz val="11"/>
      <name val="宋体"/>
      <charset val="134"/>
      <scheme val="minor"/>
    </font>
    <font>
      <sz val="24"/>
      <color theme="1"/>
      <name val="宋体"/>
      <charset val="134"/>
      <scheme val="minor"/>
    </font>
    <font>
      <sz val="12"/>
      <name val="宋体"/>
      <charset val="134"/>
      <scheme val="major"/>
    </font>
    <font>
      <sz val="11"/>
      <name val="宋体"/>
      <charset val="134"/>
    </font>
    <font>
      <sz val="10"/>
      <color rgb="FF000000"/>
      <name val="Tahoma"/>
      <charset val="134"/>
    </font>
    <font>
      <sz val="14"/>
      <color rgb="FF20B2AA"/>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0"/>
      </bottom>
      <diagonal/>
    </border>
    <border>
      <left style="thin">
        <color auto="1"/>
      </left>
      <right style="thin">
        <color auto="1"/>
      </right>
      <top/>
      <bottom style="thin">
        <color indexed="0"/>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16"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7" applyNumberFormat="0" applyFill="0" applyAlignment="0" applyProtection="0">
      <alignment vertical="center"/>
    </xf>
    <xf numFmtId="0" fontId="22" fillId="0" borderId="17" applyNumberFormat="0" applyFill="0" applyAlignment="0" applyProtection="0">
      <alignment vertical="center"/>
    </xf>
    <xf numFmtId="0" fontId="23" fillId="0" borderId="18" applyNumberFormat="0" applyFill="0" applyAlignment="0" applyProtection="0">
      <alignment vertical="center"/>
    </xf>
    <xf numFmtId="0" fontId="23" fillId="0" borderId="0" applyNumberFormat="0" applyFill="0" applyBorder="0" applyAlignment="0" applyProtection="0">
      <alignment vertical="center"/>
    </xf>
    <xf numFmtId="0" fontId="24" fillId="4" borderId="19" applyNumberFormat="0" applyAlignment="0" applyProtection="0">
      <alignment vertical="center"/>
    </xf>
    <xf numFmtId="0" fontId="25" fillId="5" borderId="20" applyNumberFormat="0" applyAlignment="0" applyProtection="0">
      <alignment vertical="center"/>
    </xf>
    <xf numFmtId="0" fontId="26" fillId="5" borderId="19" applyNumberFormat="0" applyAlignment="0" applyProtection="0">
      <alignment vertical="center"/>
    </xf>
    <xf numFmtId="0" fontId="27" fillId="6" borderId="21" applyNumberFormat="0" applyAlignment="0" applyProtection="0">
      <alignment vertical="center"/>
    </xf>
    <xf numFmtId="0" fontId="28" fillId="0" borderId="22" applyNumberFormat="0" applyFill="0" applyAlignment="0" applyProtection="0">
      <alignment vertical="center"/>
    </xf>
    <xf numFmtId="0" fontId="29" fillId="0" borderId="23"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5" fillId="0" borderId="0"/>
    <xf numFmtId="0" fontId="7" fillId="0" borderId="0"/>
  </cellStyleXfs>
  <cellXfs count="128">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9"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10" fontId="4" fillId="0" borderId="1" xfId="0" applyNumberFormat="1" applyFont="1" applyFill="1" applyBorder="1" applyAlignment="1">
      <alignment horizontal="center" vertical="center"/>
    </xf>
    <xf numFmtId="0" fontId="4" fillId="0" borderId="4" xfId="0" applyFont="1" applyFill="1" applyBorder="1" applyAlignment="1">
      <alignment horizontal="center" vertical="center"/>
    </xf>
    <xf numFmtId="0" fontId="0" fillId="0" borderId="1" xfId="0" applyBorder="1">
      <alignment vertical="center"/>
    </xf>
    <xf numFmtId="0" fontId="4" fillId="0" borderId="5" xfId="0" applyNumberFormat="1" applyFont="1" applyFill="1" applyBorder="1" applyAlignment="1">
      <alignment horizontal="center" vertical="center"/>
    </xf>
    <xf numFmtId="0" fontId="4" fillId="0" borderId="5" xfId="0" applyFont="1" applyFill="1" applyBorder="1" applyAlignment="1">
      <alignment horizontal="center" vertical="center"/>
    </xf>
    <xf numFmtId="10" fontId="4" fillId="0" borderId="5" xfId="0" applyNumberFormat="1" applyFont="1" applyFill="1" applyBorder="1" applyAlignment="1">
      <alignment horizontal="center" vertical="center"/>
    </xf>
    <xf numFmtId="0" fontId="4" fillId="0" borderId="6" xfId="0" applyFont="1" applyFill="1" applyBorder="1" applyAlignment="1">
      <alignment horizontal="center" vertical="center"/>
    </xf>
    <xf numFmtId="0" fontId="5"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7" fillId="0" borderId="0" xfId="0" applyFont="1" applyFill="1" applyBorder="1" applyAlignment="1">
      <alignment vertical="center"/>
    </xf>
    <xf numFmtId="0" fontId="7" fillId="0" borderId="0"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10" xfId="0" applyFont="1" applyFill="1" applyBorder="1" applyAlignment="1">
      <alignment horizontal="center" vertical="center"/>
    </xf>
    <xf numFmtId="0" fontId="9" fillId="0" borderId="1" xfId="0" applyFont="1" applyFill="1" applyBorder="1" applyAlignment="1">
      <alignment horizontal="center" vertical="center"/>
    </xf>
    <xf numFmtId="9" fontId="9" fillId="0" borderId="1" xfId="0" applyNumberFormat="1" applyFont="1" applyFill="1" applyBorder="1" applyAlignment="1">
      <alignment horizontal="center" vertical="center"/>
    </xf>
    <xf numFmtId="176" fontId="9" fillId="0" borderId="1" xfId="0" applyNumberFormat="1" applyFont="1" applyFill="1" applyBorder="1" applyAlignment="1">
      <alignment horizontal="center" vertical="center"/>
    </xf>
    <xf numFmtId="177" fontId="9" fillId="0" borderId="1" xfId="0" applyNumberFormat="1" applyFont="1" applyFill="1" applyBorder="1" applyAlignment="1">
      <alignment horizontal="center" vertical="center"/>
    </xf>
    <xf numFmtId="10" fontId="9" fillId="0" borderId="1" xfId="0" applyNumberFormat="1" applyFont="1" applyFill="1" applyBorder="1" applyAlignment="1">
      <alignment horizontal="center" vertical="center"/>
    </xf>
    <xf numFmtId="0" fontId="9" fillId="0" borderId="3" xfId="0" applyFont="1" applyFill="1" applyBorder="1" applyAlignment="1">
      <alignment horizontal="center" vertical="center"/>
    </xf>
    <xf numFmtId="31" fontId="9" fillId="0" borderId="3" xfId="0" applyNumberFormat="1" applyFont="1" applyFill="1" applyBorder="1" applyAlignment="1">
      <alignment horizontal="center" vertical="center"/>
    </xf>
    <xf numFmtId="9" fontId="9" fillId="0" borderId="3" xfId="0" applyNumberFormat="1" applyFont="1" applyFill="1" applyBorder="1" applyAlignment="1">
      <alignment horizontal="center" vertical="center"/>
    </xf>
    <xf numFmtId="176" fontId="9" fillId="0" borderId="3" xfId="0" applyNumberFormat="1" applyFont="1" applyFill="1" applyBorder="1" applyAlignment="1">
      <alignment horizontal="center" vertical="center"/>
    </xf>
    <xf numFmtId="177" fontId="9" fillId="0" borderId="3" xfId="0" applyNumberFormat="1" applyFont="1" applyFill="1" applyBorder="1" applyAlignment="1">
      <alignment horizontal="center" vertical="center"/>
    </xf>
    <xf numFmtId="10" fontId="9" fillId="0" borderId="3"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0" fontId="9" fillId="0" borderId="4" xfId="0" applyFont="1" applyFill="1" applyBorder="1" applyAlignment="1">
      <alignment horizontal="center" vertical="center"/>
    </xf>
    <xf numFmtId="49" fontId="9" fillId="0" borderId="4" xfId="0" applyNumberFormat="1" applyFont="1" applyFill="1" applyBorder="1" applyAlignment="1">
      <alignment horizontal="center" vertical="center"/>
    </xf>
    <xf numFmtId="9" fontId="9" fillId="0" borderId="4" xfId="0" applyNumberFormat="1" applyFont="1" applyFill="1" applyBorder="1" applyAlignment="1">
      <alignment horizontal="center" vertical="center"/>
    </xf>
    <xf numFmtId="176" fontId="9" fillId="0" borderId="4" xfId="0" applyNumberFormat="1" applyFont="1" applyFill="1" applyBorder="1" applyAlignment="1">
      <alignment horizontal="center" vertical="center"/>
    </xf>
    <xf numFmtId="177" fontId="9" fillId="0" borderId="4" xfId="0" applyNumberFormat="1" applyFont="1" applyFill="1" applyBorder="1" applyAlignment="1">
      <alignment horizontal="center" vertical="center"/>
    </xf>
    <xf numFmtId="10" fontId="9" fillId="0" borderId="4" xfId="0" applyNumberFormat="1" applyFont="1" applyFill="1" applyBorder="1" applyAlignment="1">
      <alignment horizontal="center" vertical="center"/>
    </xf>
    <xf numFmtId="14" fontId="9" fillId="0" borderId="3" xfId="0" applyNumberFormat="1" applyFont="1" applyFill="1" applyBorder="1" applyAlignment="1">
      <alignment horizontal="center" vertical="center"/>
    </xf>
    <xf numFmtId="0" fontId="7" fillId="0" borderId="3" xfId="0" applyFont="1" applyFill="1" applyBorder="1" applyAlignment="1">
      <alignment horizontal="center" vertical="center"/>
    </xf>
    <xf numFmtId="0" fontId="7" fillId="0" borderId="1" xfId="0" applyFont="1" applyFill="1" applyBorder="1" applyAlignment="1">
      <alignment horizontal="center" vertical="center"/>
    </xf>
    <xf numFmtId="14" fontId="7" fillId="0" borderId="1" xfId="0" applyNumberFormat="1" applyFont="1" applyFill="1" applyBorder="1" applyAlignment="1">
      <alignment horizontal="center" vertical="center"/>
    </xf>
    <xf numFmtId="31" fontId="7" fillId="0" borderId="1" xfId="0" applyNumberFormat="1" applyFont="1" applyFill="1" applyBorder="1" applyAlignment="1">
      <alignment horizontal="center" vertical="center"/>
    </xf>
    <xf numFmtId="9" fontId="7" fillId="0" borderId="1" xfId="0" applyNumberFormat="1" applyFont="1" applyFill="1" applyBorder="1" applyAlignment="1">
      <alignment horizontal="center" vertical="center"/>
    </xf>
    <xf numFmtId="176" fontId="7" fillId="0" borderId="1" xfId="0" applyNumberFormat="1" applyFont="1" applyFill="1" applyBorder="1" applyAlignment="1">
      <alignment horizontal="center" vertical="center"/>
    </xf>
    <xf numFmtId="10" fontId="7" fillId="0" borderId="3" xfId="0" applyNumberFormat="1" applyFont="1" applyFill="1" applyBorder="1" applyAlignment="1">
      <alignment horizontal="center" vertical="center"/>
    </xf>
    <xf numFmtId="176" fontId="7" fillId="0" borderId="3" xfId="0" applyNumberFormat="1" applyFont="1" applyFill="1" applyBorder="1" applyAlignment="1">
      <alignment horizontal="center" vertical="center"/>
    </xf>
    <xf numFmtId="177" fontId="7" fillId="0" borderId="3" xfId="0" applyNumberFormat="1" applyFont="1" applyFill="1" applyBorder="1" applyAlignment="1">
      <alignment horizontal="center" vertical="center"/>
    </xf>
    <xf numFmtId="9" fontId="7" fillId="0" borderId="3" xfId="0" applyNumberFormat="1" applyFont="1" applyFill="1" applyBorder="1" applyAlignment="1">
      <alignment horizontal="center" vertical="center"/>
    </xf>
    <xf numFmtId="0" fontId="7" fillId="0" borderId="4" xfId="0" applyFont="1" applyFill="1" applyBorder="1" applyAlignment="1">
      <alignment horizontal="center" vertical="center"/>
    </xf>
    <xf numFmtId="0" fontId="7" fillId="0" borderId="1" xfId="0" applyFont="1" applyFill="1" applyBorder="1" applyAlignment="1">
      <alignment horizontal="left" vertical="center"/>
    </xf>
    <xf numFmtId="0" fontId="7" fillId="0" borderId="1" xfId="0" applyFont="1" applyFill="1" applyBorder="1" applyAlignment="1">
      <alignment vertical="center"/>
    </xf>
    <xf numFmtId="0" fontId="0" fillId="0" borderId="0" xfId="0" applyAlignment="1">
      <alignment horizontal="center" vertical="center"/>
    </xf>
    <xf numFmtId="2" fontId="4" fillId="0" borderId="1" xfId="0" applyNumberFormat="1" applyFont="1" applyFill="1" applyBorder="1" applyAlignment="1">
      <alignment horizontal="center" vertical="center"/>
    </xf>
    <xf numFmtId="178" fontId="4" fillId="0" borderId="1" xfId="0" applyNumberFormat="1" applyFont="1" applyFill="1" applyBorder="1" applyAlignment="1">
      <alignment horizontal="center" vertical="center"/>
    </xf>
    <xf numFmtId="0" fontId="0" fillId="0" borderId="0" xfId="0" applyFill="1">
      <alignment vertical="center"/>
    </xf>
    <xf numFmtId="0" fontId="10" fillId="0" borderId="0" xfId="0" applyFont="1" applyFill="1">
      <alignment vertical="center"/>
    </xf>
    <xf numFmtId="0" fontId="0" fillId="0" borderId="0" xfId="0" applyFill="1" applyAlignment="1">
      <alignment horizontal="center" vertical="center"/>
    </xf>
    <xf numFmtId="0" fontId="11" fillId="0" borderId="0" xfId="0" applyFont="1" applyAlignment="1">
      <alignment horizontal="center" vertical="center"/>
    </xf>
    <xf numFmtId="0" fontId="11" fillId="0" borderId="0" xfId="0" applyFont="1" applyFill="1" applyAlignment="1">
      <alignment horizontal="center" vertical="center"/>
    </xf>
    <xf numFmtId="0" fontId="0" fillId="0" borderId="1" xfId="0" applyBorder="1" applyAlignment="1">
      <alignment horizontal="center" vertical="center"/>
    </xf>
    <xf numFmtId="0" fontId="0" fillId="0" borderId="1" xfId="0" applyFill="1" applyBorder="1" applyAlignment="1">
      <alignment horizontal="center" vertical="center"/>
    </xf>
    <xf numFmtId="0" fontId="0" fillId="0" borderId="3" xfId="0" applyFill="1" applyBorder="1" applyAlignment="1">
      <alignment horizontal="center" vertical="center"/>
    </xf>
    <xf numFmtId="0" fontId="8" fillId="0" borderId="1" xfId="0" applyFont="1" applyFill="1" applyBorder="1" applyAlignment="1">
      <alignment horizontal="center" vertical="center" wrapText="1"/>
    </xf>
    <xf numFmtId="0" fontId="0" fillId="0" borderId="4" xfId="0" applyFill="1" applyBorder="1" applyAlignment="1">
      <alignment horizontal="center" vertical="center"/>
    </xf>
    <xf numFmtId="0" fontId="10" fillId="0" borderId="3" xfId="0" applyFont="1" applyFill="1" applyBorder="1" applyAlignment="1">
      <alignment horizontal="center" vertical="center"/>
    </xf>
    <xf numFmtId="49" fontId="10" fillId="0" borderId="3" xfId="0" applyNumberFormat="1" applyFont="1" applyFill="1" applyBorder="1" applyAlignment="1">
      <alignment horizontal="center" vertical="center"/>
    </xf>
    <xf numFmtId="14" fontId="7" fillId="0" borderId="3" xfId="0" applyNumberFormat="1" applyFont="1" applyFill="1" applyBorder="1" applyAlignment="1">
      <alignment horizontal="center" vertical="center"/>
    </xf>
    <xf numFmtId="0" fontId="10" fillId="0" borderId="1" xfId="0" applyFont="1" applyFill="1" applyBorder="1">
      <alignment vertical="center"/>
    </xf>
    <xf numFmtId="0" fontId="7" fillId="0" borderId="10" xfId="0" applyFont="1" applyFill="1" applyBorder="1" applyAlignment="1">
      <alignment horizontal="center" vertical="center"/>
    </xf>
    <xf numFmtId="0" fontId="10" fillId="0" borderId="1" xfId="0" applyFont="1" applyFill="1" applyBorder="1" applyAlignment="1">
      <alignment horizontal="center" vertical="center"/>
    </xf>
    <xf numFmtId="177" fontId="10" fillId="0" borderId="1" xfId="0" applyNumberFormat="1" applyFont="1" applyFill="1" applyBorder="1">
      <alignment vertical="center"/>
    </xf>
    <xf numFmtId="0" fontId="10" fillId="0" borderId="11" xfId="0" applyFont="1" applyFill="1" applyBorder="1" applyAlignment="1">
      <alignment horizontal="center" vertical="center"/>
    </xf>
    <xf numFmtId="49" fontId="10" fillId="0" borderId="11" xfId="0" applyNumberFormat="1" applyFont="1" applyFill="1" applyBorder="1" applyAlignment="1">
      <alignment horizontal="center" vertical="center"/>
    </xf>
    <xf numFmtId="14" fontId="7" fillId="0" borderId="4" xfId="0" applyNumberFormat="1" applyFont="1" applyFill="1" applyBorder="1" applyAlignment="1">
      <alignment horizontal="center" vertical="center"/>
    </xf>
    <xf numFmtId="0" fontId="10" fillId="0" borderId="10"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0" fontId="12" fillId="0" borderId="3" xfId="0" applyFont="1" applyFill="1" applyBorder="1" applyAlignment="1">
      <alignment horizontal="center" vertical="center" wrapText="1"/>
    </xf>
    <xf numFmtId="0" fontId="10" fillId="0" borderId="4" xfId="0" applyFont="1" applyFill="1" applyBorder="1" applyAlignment="1">
      <alignment horizontal="center" vertical="center"/>
    </xf>
    <xf numFmtId="0" fontId="12" fillId="0" borderId="4" xfId="0" applyFont="1" applyFill="1" applyBorder="1" applyAlignment="1">
      <alignment horizontal="center" vertical="center" wrapText="1"/>
    </xf>
    <xf numFmtId="0" fontId="7" fillId="0" borderId="3" xfId="0" applyFont="1" applyFill="1" applyBorder="1" applyAlignment="1">
      <alignment horizontal="center" vertical="center" wrapText="1"/>
    </xf>
    <xf numFmtId="14" fontId="10" fillId="0" borderId="3" xfId="0" applyNumberFormat="1" applyFont="1" applyFill="1" applyBorder="1" applyAlignment="1">
      <alignment horizontal="center" vertical="center" wrapText="1"/>
    </xf>
    <xf numFmtId="0" fontId="7" fillId="0" borderId="4" xfId="0" applyFont="1" applyFill="1" applyBorder="1" applyAlignment="1">
      <alignment horizontal="center" vertical="center" wrapText="1"/>
    </xf>
    <xf numFmtId="14" fontId="10" fillId="0" borderId="4" xfId="0" applyNumberFormat="1" applyFont="1" applyFill="1" applyBorder="1" applyAlignment="1">
      <alignment horizontal="center" vertical="center" wrapText="1"/>
    </xf>
    <xf numFmtId="0" fontId="7" fillId="0" borderId="12" xfId="0" applyFont="1" applyFill="1" applyBorder="1" applyAlignment="1">
      <alignment horizontal="center" vertical="center"/>
    </xf>
    <xf numFmtId="0" fontId="10" fillId="0" borderId="1" xfId="0" applyFont="1" applyFill="1" applyBorder="1" applyAlignment="1">
      <alignment horizontal="center" vertical="center" wrapText="1"/>
    </xf>
    <xf numFmtId="14" fontId="10" fillId="0" borderId="1" xfId="0" applyNumberFormat="1" applyFont="1" applyFill="1" applyBorder="1" applyAlignment="1">
      <alignment horizontal="center" vertical="center" wrapText="1"/>
    </xf>
    <xf numFmtId="0" fontId="10" fillId="0" borderId="10" xfId="0" applyFont="1" applyFill="1" applyBorder="1" applyAlignment="1">
      <alignment horizontal="center" vertical="center"/>
    </xf>
    <xf numFmtId="0" fontId="7"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14" fontId="13" fillId="0" borderId="1" xfId="50" applyNumberFormat="1" applyFont="1" applyFill="1" applyBorder="1" applyAlignment="1">
      <alignment horizontal="center" vertical="center" wrapText="1"/>
    </xf>
    <xf numFmtId="0" fontId="10" fillId="0" borderId="13" xfId="0" applyFont="1" applyFill="1" applyBorder="1">
      <alignment vertical="center"/>
    </xf>
    <xf numFmtId="0" fontId="10" fillId="2" borderId="0" xfId="0" applyFont="1" applyFill="1">
      <alignment vertical="center"/>
    </xf>
    <xf numFmtId="0" fontId="0" fillId="0" borderId="3" xfId="0" applyFill="1" applyBorder="1" applyAlignment="1">
      <alignment horizontal="center" vertical="center" wrapText="1"/>
    </xf>
    <xf numFmtId="0" fontId="13" fillId="0" borderId="3" xfId="0" applyFont="1" applyFill="1" applyBorder="1" applyAlignment="1">
      <alignment horizontal="center" vertical="center" wrapText="1"/>
    </xf>
    <xf numFmtId="14" fontId="0" fillId="0" borderId="9" xfId="0" applyNumberFormat="1" applyFont="1" applyFill="1" applyBorder="1" applyAlignment="1">
      <alignment horizontal="center" vertical="center" wrapText="1"/>
    </xf>
    <xf numFmtId="14" fontId="14" fillId="0" borderId="11" xfId="0" applyNumberFormat="1" applyFont="1" applyFill="1" applyBorder="1" applyAlignment="1">
      <alignment horizontal="center" vertical="center" wrapText="1"/>
    </xf>
    <xf numFmtId="0" fontId="0" fillId="0" borderId="1" xfId="0" applyFill="1" applyBorder="1">
      <alignment vertical="center"/>
    </xf>
    <xf numFmtId="0" fontId="0" fillId="0" borderId="4" xfId="0" applyFill="1" applyBorder="1" applyAlignment="1">
      <alignment horizontal="center" vertical="center" wrapText="1"/>
    </xf>
    <xf numFmtId="0" fontId="13" fillId="0" borderId="4" xfId="0" applyFont="1" applyFill="1" applyBorder="1" applyAlignment="1">
      <alignment horizontal="center" vertical="center" wrapText="1"/>
    </xf>
    <xf numFmtId="14" fontId="0" fillId="0" borderId="14" xfId="0" applyNumberFormat="1" applyFont="1" applyFill="1" applyBorder="1" applyAlignment="1">
      <alignment horizontal="center" vertical="center" wrapText="1"/>
    </xf>
    <xf numFmtId="14" fontId="14" fillId="0" borderId="4" xfId="0" applyNumberFormat="1" applyFont="1" applyFill="1" applyBorder="1" applyAlignment="1">
      <alignment horizontal="center" vertical="center" wrapText="1"/>
    </xf>
    <xf numFmtId="0" fontId="10" fillId="0" borderId="3" xfId="0" applyFont="1" applyFill="1" applyBorder="1" applyAlignment="1">
      <alignment horizontal="center" vertical="center"/>
    </xf>
    <xf numFmtId="0" fontId="0" fillId="0" borderId="3" xfId="0" applyFont="1" applyFill="1" applyBorder="1" applyAlignment="1">
      <alignment horizontal="center" vertical="center"/>
    </xf>
    <xf numFmtId="179" fontId="0" fillId="0" borderId="9" xfId="0" applyNumberFormat="1" applyFont="1" applyFill="1" applyBorder="1" applyAlignment="1">
      <alignment horizontal="center" vertical="center" wrapText="1"/>
    </xf>
    <xf numFmtId="177" fontId="0" fillId="0" borderId="1" xfId="0" applyNumberFormat="1" applyFill="1" applyBorder="1">
      <alignment vertical="center"/>
    </xf>
    <xf numFmtId="0" fontId="10" fillId="0" borderId="11" xfId="0" applyFont="1" applyFill="1" applyBorder="1" applyAlignment="1">
      <alignment horizontal="center" vertical="center"/>
    </xf>
    <xf numFmtId="0" fontId="0" fillId="0" borderId="11" xfId="0" applyFont="1" applyFill="1" applyBorder="1" applyAlignment="1">
      <alignment horizontal="center" vertical="center"/>
    </xf>
    <xf numFmtId="0" fontId="7" fillId="0" borderId="11" xfId="0" applyFont="1" applyFill="1" applyBorder="1" applyAlignment="1">
      <alignment horizontal="center" vertical="center" wrapText="1"/>
    </xf>
    <xf numFmtId="179" fontId="0" fillId="0" borderId="15" xfId="0" applyNumberFormat="1" applyFont="1" applyFill="1" applyBorder="1" applyAlignment="1">
      <alignment horizontal="center" vertical="center" wrapText="1"/>
    </xf>
    <xf numFmtId="0" fontId="10" fillId="0" borderId="4" xfId="0" applyFont="1" applyFill="1" applyBorder="1" applyAlignment="1">
      <alignment horizontal="center" vertical="center"/>
    </xf>
    <xf numFmtId="0" fontId="0" fillId="0" borderId="4" xfId="0" applyFont="1" applyFill="1" applyBorder="1" applyAlignment="1">
      <alignment horizontal="center" vertical="center"/>
    </xf>
    <xf numFmtId="179" fontId="0" fillId="0" borderId="14" xfId="0" applyNumberFormat="1" applyFont="1" applyFill="1" applyBorder="1" applyAlignment="1">
      <alignment horizontal="center" vertical="center" wrapText="1"/>
    </xf>
    <xf numFmtId="0" fontId="0" fillId="0" borderId="13" xfId="0" applyFill="1" applyBorder="1" applyAlignment="1">
      <alignment horizontal="center" vertical="center"/>
    </xf>
    <xf numFmtId="177" fontId="0" fillId="0" borderId="13" xfId="0" applyNumberFormat="1" applyFill="1" applyBorder="1" applyAlignment="1">
      <alignment horizontal="right" vertical="center"/>
    </xf>
    <xf numFmtId="177" fontId="0" fillId="0" borderId="12" xfId="0" applyNumberFormat="1" applyFill="1" applyBorder="1" applyAlignment="1">
      <alignment horizontal="center" vertical="center"/>
    </xf>
    <xf numFmtId="177" fontId="0" fillId="0" borderId="12" xfId="0" applyNumberFormat="1" applyFill="1" applyBorder="1" applyAlignment="1">
      <alignment horizontal="right" vertical="center"/>
    </xf>
    <xf numFmtId="177" fontId="0" fillId="0" borderId="10" xfId="0" applyNumberFormat="1" applyFill="1" applyBorder="1" applyAlignment="1">
      <alignment horizontal="right" vertical="center"/>
    </xf>
    <xf numFmtId="0" fontId="15" fillId="0" borderId="0" xfId="0" applyFont="1" applyFill="1">
      <alignment vertical="center"/>
    </xf>
    <xf numFmtId="0" fontId="4" fillId="0" borderId="1" xfId="0" applyFont="1" applyFill="1" applyBorder="1" applyAlignment="1" quotePrefix="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2" xfId="49"/>
    <cellStyle name="常规 2" xfId="50"/>
  </cellStyles>
  <tableStyles count="0" defaultTableStyle="TableStyleMedium2" defaultPivotStyle="PivotStyleLight16"/>
  <colors>
    <mruColors>
      <color rgb="00000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112"/>
  <sheetViews>
    <sheetView tabSelected="1" zoomScale="90" zoomScaleNormal="90" workbookViewId="0">
      <pane xSplit="5" ySplit="3" topLeftCell="F4" activePane="bottomRight" state="frozen"/>
      <selection/>
      <selection pane="topRight"/>
      <selection pane="bottomLeft"/>
      <selection pane="bottomRight" activeCell="G102" sqref="G102"/>
    </sheetView>
  </sheetViews>
  <sheetFormatPr defaultColWidth="9" defaultRowHeight="14.4"/>
  <cols>
    <col min="1" max="1" width="7.36111111111111" customWidth="1"/>
    <col min="2" max="2" width="9" style="64"/>
    <col min="3" max="3" width="22.9351851851852" style="64" customWidth="1"/>
    <col min="4" max="4" width="12.462962962963" style="64" customWidth="1"/>
    <col min="5" max="5" width="11.9074074074074" style="64" customWidth="1"/>
    <col min="6" max="6" width="17.1481481481481" style="64" customWidth="1"/>
    <col min="7" max="7" width="9.75" style="66" customWidth="1"/>
    <col min="8" max="8" width="8.75925925925926" style="64" customWidth="1"/>
    <col min="9" max="9" width="9.12962962962963" style="64" customWidth="1"/>
    <col min="10" max="10" width="6.53703703703704" style="64" customWidth="1"/>
    <col min="11" max="11" width="9.99074074074074" style="64" customWidth="1"/>
    <col min="12" max="12" width="16.0462962962963" style="64" customWidth="1"/>
    <col min="13" max="13" width="9.62962962962963" style="64" customWidth="1"/>
    <col min="14" max="14" width="8.01851851851852" style="64" customWidth="1"/>
    <col min="15" max="15" width="7.64814814814815" style="64" customWidth="1"/>
    <col min="16" max="16" width="5.44444444444444" style="64" customWidth="1"/>
    <col min="17" max="17" width="8.87962962962963" style="64" customWidth="1"/>
    <col min="18" max="18" width="16.287037037037" style="64" customWidth="1"/>
    <col min="19" max="19" width="9.87037037037037" style="64" customWidth="1"/>
    <col min="20" max="21" width="9.5" style="64" customWidth="1"/>
    <col min="22" max="22" width="5.5462962962963" style="64" customWidth="1"/>
    <col min="23" max="23" width="9.12962962962963" style="64" customWidth="1"/>
    <col min="24" max="24" width="16.6666666666667" style="64" customWidth="1"/>
    <col min="25" max="25" width="10.4444444444444" style="64" customWidth="1"/>
    <col min="26" max="26" width="10.75" style="64" customWidth="1"/>
    <col min="27" max="27" width="9.44444444444444" style="64"/>
    <col min="28" max="28" width="6.0462962962963" style="66" customWidth="1"/>
    <col min="29" max="29" width="10" style="64" customWidth="1"/>
    <col min="30" max="30" width="12.6666666666667" style="64" customWidth="1"/>
    <col min="31" max="31" width="12.5833333333333" style="64" customWidth="1"/>
    <col min="32" max="32" width="9.66666666666667" style="64"/>
  </cols>
  <sheetData>
    <row r="1" ht="33" customHeight="1" spans="1:32">
      <c r="A1" s="67" t="s">
        <v>0</v>
      </c>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c r="AD1" s="68"/>
      <c r="AE1" s="68"/>
    </row>
    <row r="2" ht="25" customHeight="1" spans="1:32">
      <c r="A2" s="69" t="s">
        <v>1</v>
      </c>
      <c r="B2" s="70" t="s">
        <v>2</v>
      </c>
      <c r="C2" s="70" t="s">
        <v>3</v>
      </c>
      <c r="D2" s="23" t="s">
        <v>4</v>
      </c>
      <c r="E2" s="22" t="s">
        <v>5</v>
      </c>
      <c r="F2" s="70" t="s">
        <v>6</v>
      </c>
      <c r="G2" s="70"/>
      <c r="H2" s="70"/>
      <c r="I2" s="70"/>
      <c r="J2" s="70"/>
      <c r="K2" s="70"/>
      <c r="L2" s="70" t="s">
        <v>7</v>
      </c>
      <c r="M2" s="70"/>
      <c r="N2" s="70"/>
      <c r="O2" s="70"/>
      <c r="P2" s="70"/>
      <c r="Q2" s="70"/>
      <c r="R2" s="70" t="s">
        <v>8</v>
      </c>
      <c r="S2" s="70"/>
      <c r="T2" s="70"/>
      <c r="U2" s="70"/>
      <c r="V2" s="70"/>
      <c r="W2" s="70"/>
      <c r="X2" s="70" t="s">
        <v>9</v>
      </c>
      <c r="Y2" s="70"/>
      <c r="Z2" s="70"/>
      <c r="AA2" s="70"/>
      <c r="AB2" s="70"/>
      <c r="AC2" s="70"/>
      <c r="AD2" s="71" t="s">
        <v>10</v>
      </c>
      <c r="AE2" s="71" t="s">
        <v>11</v>
      </c>
    </row>
    <row r="3" s="64" customFormat="1" ht="49.5" customHeight="1" spans="1:32">
      <c r="A3" s="69"/>
      <c r="B3" s="70"/>
      <c r="C3" s="70"/>
      <c r="D3" s="27"/>
      <c r="E3" s="22"/>
      <c r="F3" s="70" t="s">
        <v>12</v>
      </c>
      <c r="G3" s="72" t="s">
        <v>13</v>
      </c>
      <c r="H3" s="72" t="s">
        <v>14</v>
      </c>
      <c r="I3" s="72" t="s">
        <v>15</v>
      </c>
      <c r="J3" s="72" t="s">
        <v>16</v>
      </c>
      <c r="K3" s="22" t="s">
        <v>17</v>
      </c>
      <c r="L3" s="70" t="s">
        <v>12</v>
      </c>
      <c r="M3" s="72" t="s">
        <v>13</v>
      </c>
      <c r="N3" s="72" t="s">
        <v>14</v>
      </c>
      <c r="O3" s="72" t="s">
        <v>15</v>
      </c>
      <c r="P3" s="72" t="s">
        <v>16</v>
      </c>
      <c r="Q3" s="70" t="s">
        <v>17</v>
      </c>
      <c r="R3" s="70" t="s">
        <v>12</v>
      </c>
      <c r="S3" s="72" t="s">
        <v>13</v>
      </c>
      <c r="T3" s="72" t="s">
        <v>14</v>
      </c>
      <c r="U3" s="72" t="s">
        <v>15</v>
      </c>
      <c r="V3" s="72" t="s">
        <v>16</v>
      </c>
      <c r="W3" s="70" t="s">
        <v>17</v>
      </c>
      <c r="X3" s="70" t="s">
        <v>12</v>
      </c>
      <c r="Y3" s="72" t="s">
        <v>13</v>
      </c>
      <c r="Z3" s="72" t="s">
        <v>14</v>
      </c>
      <c r="AA3" s="72" t="s">
        <v>15</v>
      </c>
      <c r="AB3" s="72" t="s">
        <v>16</v>
      </c>
      <c r="AC3" s="70" t="s">
        <v>17</v>
      </c>
      <c r="AD3" s="73"/>
      <c r="AE3" s="73"/>
    </row>
    <row r="4" s="65" customFormat="1" ht="30" customHeight="1" spans="1:32">
      <c r="A4" s="74">
        <v>1</v>
      </c>
      <c r="B4" s="74" t="s">
        <v>18</v>
      </c>
      <c r="C4" s="75" t="s">
        <v>19</v>
      </c>
      <c r="D4" s="76">
        <v>44201</v>
      </c>
      <c r="E4" s="76">
        <v>44258</v>
      </c>
      <c r="F4" s="77" t="s">
        <v>20</v>
      </c>
      <c r="G4" s="78">
        <v>7870</v>
      </c>
      <c r="H4" s="49">
        <v>0.16</v>
      </c>
      <c r="I4" s="49">
        <f>ROUND(G4*H4,2)</f>
        <v>1259.2</v>
      </c>
      <c r="J4" s="49">
        <v>1</v>
      </c>
      <c r="K4" s="49">
        <f t="shared" ref="K4:K13" si="0">I4*J4</f>
        <v>1259.2</v>
      </c>
      <c r="L4" s="77" t="s">
        <v>20</v>
      </c>
      <c r="M4" s="49">
        <f>G4</f>
        <v>7870</v>
      </c>
      <c r="N4" s="49">
        <v>0.006</v>
      </c>
      <c r="O4" s="49">
        <f t="shared" ref="O4:O13" si="1">ROUND(M4*N4,2)</f>
        <v>47.22</v>
      </c>
      <c r="P4" s="49">
        <f>J4</f>
        <v>1</v>
      </c>
      <c r="Q4" s="49">
        <f>ROUND(O4*P4,2)</f>
        <v>47.22</v>
      </c>
      <c r="R4" s="77" t="s">
        <v>20</v>
      </c>
      <c r="S4" s="49">
        <f>G4</f>
        <v>7870</v>
      </c>
      <c r="T4" s="49">
        <v>0.007</v>
      </c>
      <c r="U4" s="49">
        <f t="shared" ref="U4:U13" si="2">ROUND(S4*T4,2)</f>
        <v>55.09</v>
      </c>
      <c r="V4" s="49">
        <v>1</v>
      </c>
      <c r="W4" s="49">
        <f>ROUND(U4*V4,2)</f>
        <v>55.09</v>
      </c>
      <c r="X4" s="77" t="s">
        <v>21</v>
      </c>
      <c r="Y4" s="49">
        <v>7870</v>
      </c>
      <c r="Z4" s="49">
        <v>0.09</v>
      </c>
      <c r="AA4" s="49">
        <f t="shared" ref="AA4:AA22" si="3">ROUND(Y4*Z4,2)</f>
        <v>708.3</v>
      </c>
      <c r="AB4" s="79">
        <v>7</v>
      </c>
      <c r="AC4" s="80">
        <f t="shared" ref="AC4:AC13" si="4">ROUND(AA4*AB4,2)</f>
        <v>4958.1</v>
      </c>
      <c r="AD4" s="80">
        <f>K4+Q4+W4+AC4</f>
        <v>6319.61</v>
      </c>
      <c r="AE4" s="77"/>
    </row>
    <row r="5" s="65" customFormat="1" ht="30" customHeight="1" spans="1:32">
      <c r="A5" s="81"/>
      <c r="B5" s="81"/>
      <c r="C5" s="82"/>
      <c r="D5" s="83"/>
      <c r="E5" s="83"/>
      <c r="F5" s="77" t="s">
        <v>22</v>
      </c>
      <c r="G5" s="78">
        <v>8253</v>
      </c>
      <c r="H5" s="49">
        <v>0.16</v>
      </c>
      <c r="I5" s="49">
        <f t="shared" ref="I5:I36" si="5">ROUND(G5*H5,2)</f>
        <v>1320.48</v>
      </c>
      <c r="J5" s="49">
        <v>12</v>
      </c>
      <c r="K5" s="49">
        <f t="shared" si="0"/>
        <v>15845.76</v>
      </c>
      <c r="L5" s="77" t="s">
        <v>22</v>
      </c>
      <c r="M5" s="49">
        <f t="shared" ref="M5:M36" si="6">G5</f>
        <v>8253</v>
      </c>
      <c r="N5" s="49">
        <v>0.006</v>
      </c>
      <c r="O5" s="49">
        <f t="shared" si="1"/>
        <v>49.52</v>
      </c>
      <c r="P5" s="49">
        <f t="shared" ref="P5:P36" si="7">J5</f>
        <v>12</v>
      </c>
      <c r="Q5" s="49">
        <f>ROUND(O5*P5,2)</f>
        <v>594.24</v>
      </c>
      <c r="R5" s="77" t="s">
        <v>22</v>
      </c>
      <c r="S5" s="49">
        <f t="shared" ref="S5:S36" si="8">G5</f>
        <v>8253</v>
      </c>
      <c r="T5" s="49">
        <v>0.007</v>
      </c>
      <c r="U5" s="49">
        <f t="shared" si="2"/>
        <v>57.77</v>
      </c>
      <c r="V5" s="49">
        <v>12</v>
      </c>
      <c r="W5" s="49">
        <f t="shared" ref="W5:W36" si="9">ROUND(U5*V5,2)</f>
        <v>693.24</v>
      </c>
      <c r="X5" s="77" t="s">
        <v>23</v>
      </c>
      <c r="Y5" s="78">
        <v>8253</v>
      </c>
      <c r="Z5" s="49">
        <v>0.075</v>
      </c>
      <c r="AA5" s="49">
        <f t="shared" si="3"/>
        <v>618.98</v>
      </c>
      <c r="AB5" s="79">
        <v>6</v>
      </c>
      <c r="AC5" s="80">
        <f t="shared" si="4"/>
        <v>3713.88</v>
      </c>
      <c r="AD5" s="80">
        <f t="shared" ref="AD5:AD36" si="10">K5+Q5+W5+AC5</f>
        <v>20847.12</v>
      </c>
      <c r="AE5" s="77"/>
      <c r="AF5" s="65">
        <f>AD4+AD5</f>
        <v>27166.73</v>
      </c>
    </row>
    <row r="6" s="65" customFormat="1" ht="30" customHeight="1" spans="1:32">
      <c r="A6" s="74">
        <v>2</v>
      </c>
      <c r="B6" s="74" t="s">
        <v>24</v>
      </c>
      <c r="C6" s="75" t="s">
        <v>25</v>
      </c>
      <c r="D6" s="76">
        <v>44357</v>
      </c>
      <c r="E6" s="76">
        <v>44357</v>
      </c>
      <c r="F6" s="77" t="s">
        <v>20</v>
      </c>
      <c r="G6" s="78">
        <v>5317</v>
      </c>
      <c r="H6" s="49">
        <v>0.16</v>
      </c>
      <c r="I6" s="49">
        <f t="shared" si="5"/>
        <v>850.72</v>
      </c>
      <c r="J6" s="49">
        <v>1</v>
      </c>
      <c r="K6" s="49">
        <f t="shared" si="0"/>
        <v>850.72</v>
      </c>
      <c r="L6" s="77" t="s">
        <v>20</v>
      </c>
      <c r="M6" s="49">
        <f t="shared" si="6"/>
        <v>5317</v>
      </c>
      <c r="N6" s="49">
        <v>0.006</v>
      </c>
      <c r="O6" s="49">
        <f t="shared" si="1"/>
        <v>31.9</v>
      </c>
      <c r="P6" s="49">
        <f t="shared" si="7"/>
        <v>1</v>
      </c>
      <c r="Q6" s="49">
        <f t="shared" ref="Q5:Q36" si="11">ROUND(O6*P6,2)</f>
        <v>31.9</v>
      </c>
      <c r="R6" s="77" t="s">
        <v>20</v>
      </c>
      <c r="S6" s="49">
        <f t="shared" si="8"/>
        <v>5317</v>
      </c>
      <c r="T6" s="49">
        <v>0.007</v>
      </c>
      <c r="U6" s="49">
        <f t="shared" si="2"/>
        <v>37.22</v>
      </c>
      <c r="V6" s="49">
        <v>1</v>
      </c>
      <c r="W6" s="49">
        <f t="shared" si="9"/>
        <v>37.22</v>
      </c>
      <c r="X6" s="77" t="s">
        <v>21</v>
      </c>
      <c r="Y6" s="78">
        <v>5955.25</v>
      </c>
      <c r="Z6" s="49">
        <v>0.09</v>
      </c>
      <c r="AA6" s="49">
        <f t="shared" si="3"/>
        <v>535.97</v>
      </c>
      <c r="AB6" s="79">
        <v>7</v>
      </c>
      <c r="AC6" s="80">
        <f t="shared" si="4"/>
        <v>3751.79</v>
      </c>
      <c r="AD6" s="80">
        <f t="shared" si="10"/>
        <v>4671.63</v>
      </c>
      <c r="AE6" s="77"/>
    </row>
    <row r="7" s="65" customFormat="1" ht="30" customHeight="1" spans="1:32">
      <c r="A7" s="81"/>
      <c r="B7" s="81"/>
      <c r="C7" s="82"/>
      <c r="D7" s="83"/>
      <c r="E7" s="83"/>
      <c r="F7" s="77" t="s">
        <v>22</v>
      </c>
      <c r="G7" s="78">
        <v>5581</v>
      </c>
      <c r="H7" s="49">
        <v>0.16</v>
      </c>
      <c r="I7" s="49">
        <f t="shared" si="5"/>
        <v>892.96</v>
      </c>
      <c r="J7" s="49">
        <v>12</v>
      </c>
      <c r="K7" s="49">
        <f t="shared" si="0"/>
        <v>10715.52</v>
      </c>
      <c r="L7" s="77" t="s">
        <v>22</v>
      </c>
      <c r="M7" s="49">
        <f t="shared" si="6"/>
        <v>5581</v>
      </c>
      <c r="N7" s="49">
        <v>0.006</v>
      </c>
      <c r="O7" s="49">
        <f t="shared" si="1"/>
        <v>33.49</v>
      </c>
      <c r="P7" s="49">
        <f t="shared" si="7"/>
        <v>12</v>
      </c>
      <c r="Q7" s="49">
        <f t="shared" si="11"/>
        <v>401.88</v>
      </c>
      <c r="R7" s="77" t="s">
        <v>22</v>
      </c>
      <c r="S7" s="49">
        <f t="shared" si="8"/>
        <v>5581</v>
      </c>
      <c r="T7" s="49">
        <v>0.007</v>
      </c>
      <c r="U7" s="49">
        <f t="shared" si="2"/>
        <v>39.07</v>
      </c>
      <c r="V7" s="49">
        <v>12</v>
      </c>
      <c r="W7" s="49">
        <f t="shared" si="9"/>
        <v>468.84</v>
      </c>
      <c r="X7" s="77" t="s">
        <v>23</v>
      </c>
      <c r="Y7" s="78">
        <v>5955.25</v>
      </c>
      <c r="Z7" s="49">
        <v>0.075</v>
      </c>
      <c r="AA7" s="49">
        <f t="shared" si="3"/>
        <v>446.64</v>
      </c>
      <c r="AB7" s="79">
        <v>6</v>
      </c>
      <c r="AC7" s="80">
        <f t="shared" si="4"/>
        <v>2679.84</v>
      </c>
      <c r="AD7" s="80">
        <f t="shared" si="10"/>
        <v>14266.08</v>
      </c>
      <c r="AE7" s="77"/>
      <c r="AF7" s="65">
        <f>AD7+AD6</f>
        <v>18937.71</v>
      </c>
    </row>
    <row r="8" s="65" customFormat="1" ht="30" customHeight="1" spans="1:32">
      <c r="A8" s="74">
        <v>3</v>
      </c>
      <c r="B8" s="74" t="s">
        <v>26</v>
      </c>
      <c r="C8" s="75" t="s">
        <v>27</v>
      </c>
      <c r="D8" s="76">
        <v>44364</v>
      </c>
      <c r="E8" s="76">
        <v>44382</v>
      </c>
      <c r="F8" s="77" t="s">
        <v>20</v>
      </c>
      <c r="G8" s="78">
        <v>10722</v>
      </c>
      <c r="H8" s="49">
        <v>0.16</v>
      </c>
      <c r="I8" s="49">
        <f t="shared" si="5"/>
        <v>1715.52</v>
      </c>
      <c r="J8" s="49">
        <v>1</v>
      </c>
      <c r="K8" s="49">
        <f t="shared" si="0"/>
        <v>1715.52</v>
      </c>
      <c r="L8" s="77" t="s">
        <v>20</v>
      </c>
      <c r="M8" s="49">
        <f t="shared" si="6"/>
        <v>10722</v>
      </c>
      <c r="N8" s="49">
        <v>0.006</v>
      </c>
      <c r="O8" s="49">
        <f t="shared" si="1"/>
        <v>64.33</v>
      </c>
      <c r="P8" s="49">
        <f t="shared" si="7"/>
        <v>1</v>
      </c>
      <c r="Q8" s="49">
        <f t="shared" si="11"/>
        <v>64.33</v>
      </c>
      <c r="R8" s="77" t="s">
        <v>20</v>
      </c>
      <c r="S8" s="49">
        <f t="shared" si="8"/>
        <v>10722</v>
      </c>
      <c r="T8" s="49">
        <v>0.007</v>
      </c>
      <c r="U8" s="49">
        <f t="shared" si="2"/>
        <v>75.05</v>
      </c>
      <c r="V8" s="49">
        <v>1</v>
      </c>
      <c r="W8" s="49">
        <f t="shared" si="9"/>
        <v>75.05</v>
      </c>
      <c r="X8" s="77" t="s">
        <v>21</v>
      </c>
      <c r="Y8" s="78">
        <v>10722</v>
      </c>
      <c r="Z8" s="49">
        <v>0.09</v>
      </c>
      <c r="AA8" s="49">
        <f t="shared" si="3"/>
        <v>964.98</v>
      </c>
      <c r="AB8" s="79">
        <v>7</v>
      </c>
      <c r="AC8" s="80">
        <f t="shared" si="4"/>
        <v>6754.86</v>
      </c>
      <c r="AD8" s="80">
        <f t="shared" si="10"/>
        <v>8609.76</v>
      </c>
      <c r="AE8" s="77"/>
    </row>
    <row r="9" s="65" customFormat="1" ht="30" customHeight="1" spans="1:32">
      <c r="A9" s="81"/>
      <c r="B9" s="81"/>
      <c r="C9" s="82"/>
      <c r="D9" s="83"/>
      <c r="E9" s="83"/>
      <c r="F9" s="77" t="s">
        <v>22</v>
      </c>
      <c r="G9" s="78">
        <v>11544</v>
      </c>
      <c r="H9" s="49">
        <v>0.16</v>
      </c>
      <c r="I9" s="49">
        <f t="shared" si="5"/>
        <v>1847.04</v>
      </c>
      <c r="J9" s="49">
        <v>12</v>
      </c>
      <c r="K9" s="49">
        <f t="shared" si="0"/>
        <v>22164.48</v>
      </c>
      <c r="L9" s="77" t="s">
        <v>22</v>
      </c>
      <c r="M9" s="49">
        <f t="shared" si="6"/>
        <v>11544</v>
      </c>
      <c r="N9" s="49">
        <v>0.006</v>
      </c>
      <c r="O9" s="49">
        <f t="shared" si="1"/>
        <v>69.26</v>
      </c>
      <c r="P9" s="49">
        <f t="shared" si="7"/>
        <v>12</v>
      </c>
      <c r="Q9" s="49">
        <f t="shared" si="11"/>
        <v>831.12</v>
      </c>
      <c r="R9" s="77" t="s">
        <v>22</v>
      </c>
      <c r="S9" s="49">
        <f t="shared" si="8"/>
        <v>11544</v>
      </c>
      <c r="T9" s="49">
        <v>0.007</v>
      </c>
      <c r="U9" s="49">
        <f t="shared" si="2"/>
        <v>80.81</v>
      </c>
      <c r="V9" s="49">
        <v>12</v>
      </c>
      <c r="W9" s="49">
        <f t="shared" si="9"/>
        <v>969.72</v>
      </c>
      <c r="X9" s="77" t="s">
        <v>23</v>
      </c>
      <c r="Y9" s="78">
        <v>11544</v>
      </c>
      <c r="Z9" s="49">
        <v>0.075</v>
      </c>
      <c r="AA9" s="49">
        <f t="shared" si="3"/>
        <v>865.8</v>
      </c>
      <c r="AB9" s="79">
        <v>6</v>
      </c>
      <c r="AC9" s="80">
        <f t="shared" si="4"/>
        <v>5194.8</v>
      </c>
      <c r="AD9" s="80">
        <f t="shared" si="10"/>
        <v>29160.12</v>
      </c>
      <c r="AE9" s="77"/>
      <c r="AF9" s="65">
        <f>AD8+AD9</f>
        <v>37769.88</v>
      </c>
    </row>
    <row r="10" s="65" customFormat="1" ht="30" customHeight="1" spans="1:32">
      <c r="A10" s="74">
        <v>4</v>
      </c>
      <c r="B10" s="74" t="s">
        <v>28</v>
      </c>
      <c r="C10" s="75" t="s">
        <v>29</v>
      </c>
      <c r="D10" s="76">
        <v>44365</v>
      </c>
      <c r="E10" s="76">
        <v>44382</v>
      </c>
      <c r="F10" s="77" t="s">
        <v>20</v>
      </c>
      <c r="G10" s="78">
        <v>10775</v>
      </c>
      <c r="H10" s="49">
        <v>0.16</v>
      </c>
      <c r="I10" s="49">
        <f t="shared" si="5"/>
        <v>1724</v>
      </c>
      <c r="J10" s="49">
        <v>1</v>
      </c>
      <c r="K10" s="49">
        <f t="shared" si="0"/>
        <v>1724</v>
      </c>
      <c r="L10" s="77" t="s">
        <v>20</v>
      </c>
      <c r="M10" s="49">
        <f t="shared" si="6"/>
        <v>10775</v>
      </c>
      <c r="N10" s="49">
        <v>0.006</v>
      </c>
      <c r="O10" s="49">
        <f t="shared" si="1"/>
        <v>64.65</v>
      </c>
      <c r="P10" s="49">
        <f t="shared" si="7"/>
        <v>1</v>
      </c>
      <c r="Q10" s="49">
        <f t="shared" si="11"/>
        <v>64.65</v>
      </c>
      <c r="R10" s="77" t="s">
        <v>20</v>
      </c>
      <c r="S10" s="49">
        <f t="shared" si="8"/>
        <v>10775</v>
      </c>
      <c r="T10" s="49">
        <v>0.007</v>
      </c>
      <c r="U10" s="49">
        <f t="shared" si="2"/>
        <v>75.43</v>
      </c>
      <c r="V10" s="49">
        <v>1</v>
      </c>
      <c r="W10" s="49">
        <f t="shared" si="9"/>
        <v>75.43</v>
      </c>
      <c r="X10" s="77" t="s">
        <v>21</v>
      </c>
      <c r="Y10" s="78">
        <f>M10</f>
        <v>10775</v>
      </c>
      <c r="Z10" s="49">
        <v>0.09</v>
      </c>
      <c r="AA10" s="49">
        <f t="shared" si="3"/>
        <v>969.75</v>
      </c>
      <c r="AB10" s="79">
        <v>7</v>
      </c>
      <c r="AC10" s="80">
        <f t="shared" si="4"/>
        <v>6788.25</v>
      </c>
      <c r="AD10" s="80">
        <f t="shared" si="10"/>
        <v>8652.33</v>
      </c>
      <c r="AE10" s="77"/>
    </row>
    <row r="11" s="65" customFormat="1" ht="30" customHeight="1" spans="1:32">
      <c r="A11" s="81"/>
      <c r="B11" s="81"/>
      <c r="C11" s="82"/>
      <c r="D11" s="83"/>
      <c r="E11" s="83"/>
      <c r="F11" s="77" t="s">
        <v>22</v>
      </c>
      <c r="G11" s="78">
        <v>12602</v>
      </c>
      <c r="H11" s="49">
        <v>0.16</v>
      </c>
      <c r="I11" s="49">
        <f t="shared" si="5"/>
        <v>2016.32</v>
      </c>
      <c r="J11" s="49">
        <v>12</v>
      </c>
      <c r="K11" s="49">
        <f t="shared" si="0"/>
        <v>24195.84</v>
      </c>
      <c r="L11" s="77" t="s">
        <v>22</v>
      </c>
      <c r="M11" s="49">
        <f t="shared" si="6"/>
        <v>12602</v>
      </c>
      <c r="N11" s="49">
        <v>0.006</v>
      </c>
      <c r="O11" s="49">
        <f t="shared" si="1"/>
        <v>75.61</v>
      </c>
      <c r="P11" s="49">
        <f t="shared" si="7"/>
        <v>12</v>
      </c>
      <c r="Q11" s="49">
        <f t="shared" si="11"/>
        <v>907.32</v>
      </c>
      <c r="R11" s="77" t="s">
        <v>22</v>
      </c>
      <c r="S11" s="49">
        <f t="shared" si="8"/>
        <v>12602</v>
      </c>
      <c r="T11" s="49">
        <v>0.007</v>
      </c>
      <c r="U11" s="49">
        <f t="shared" si="2"/>
        <v>88.21</v>
      </c>
      <c r="V11" s="49">
        <v>12</v>
      </c>
      <c r="W11" s="49">
        <f t="shared" si="9"/>
        <v>1058.52</v>
      </c>
      <c r="X11" s="77" t="s">
        <v>23</v>
      </c>
      <c r="Y11" s="78">
        <f>M11</f>
        <v>12602</v>
      </c>
      <c r="Z11" s="49">
        <v>0.075</v>
      </c>
      <c r="AA11" s="49">
        <f t="shared" si="3"/>
        <v>945.15</v>
      </c>
      <c r="AB11" s="79">
        <v>6</v>
      </c>
      <c r="AC11" s="80">
        <f t="shared" si="4"/>
        <v>5670.9</v>
      </c>
      <c r="AD11" s="80">
        <f t="shared" si="10"/>
        <v>31832.58</v>
      </c>
      <c r="AE11" s="77"/>
      <c r="AF11" s="65">
        <f>AD10+AD11</f>
        <v>40484.91</v>
      </c>
    </row>
    <row r="12" s="65" customFormat="1" ht="30" customHeight="1" spans="1:32">
      <c r="A12" s="74">
        <v>5</v>
      </c>
      <c r="B12" s="74" t="s">
        <v>30</v>
      </c>
      <c r="C12" s="75" t="s">
        <v>31</v>
      </c>
      <c r="D12" s="76">
        <v>44365</v>
      </c>
      <c r="E12" s="76">
        <v>44382</v>
      </c>
      <c r="F12" s="77" t="s">
        <v>20</v>
      </c>
      <c r="G12" s="78">
        <v>10789</v>
      </c>
      <c r="H12" s="49">
        <v>0.16</v>
      </c>
      <c r="I12" s="49">
        <f t="shared" si="5"/>
        <v>1726.24</v>
      </c>
      <c r="J12" s="49">
        <v>1</v>
      </c>
      <c r="K12" s="49">
        <f t="shared" si="0"/>
        <v>1726.24</v>
      </c>
      <c r="L12" s="77" t="s">
        <v>20</v>
      </c>
      <c r="M12" s="49">
        <f t="shared" si="6"/>
        <v>10789</v>
      </c>
      <c r="N12" s="49">
        <v>0.006</v>
      </c>
      <c r="O12" s="49">
        <f t="shared" si="1"/>
        <v>64.73</v>
      </c>
      <c r="P12" s="49">
        <f t="shared" si="7"/>
        <v>1</v>
      </c>
      <c r="Q12" s="49">
        <f t="shared" si="11"/>
        <v>64.73</v>
      </c>
      <c r="R12" s="77" t="s">
        <v>20</v>
      </c>
      <c r="S12" s="49">
        <f t="shared" si="8"/>
        <v>10789</v>
      </c>
      <c r="T12" s="49">
        <v>0.007</v>
      </c>
      <c r="U12" s="49">
        <f t="shared" si="2"/>
        <v>75.52</v>
      </c>
      <c r="V12" s="49">
        <v>1</v>
      </c>
      <c r="W12" s="49">
        <f t="shared" si="9"/>
        <v>75.52</v>
      </c>
      <c r="X12" s="77" t="s">
        <v>21</v>
      </c>
      <c r="Y12" s="78">
        <v>10788</v>
      </c>
      <c r="Z12" s="49">
        <v>0.09</v>
      </c>
      <c r="AA12" s="49">
        <f t="shared" si="3"/>
        <v>970.92</v>
      </c>
      <c r="AB12" s="79">
        <v>7</v>
      </c>
      <c r="AC12" s="80">
        <f t="shared" si="4"/>
        <v>6796.44</v>
      </c>
      <c r="AD12" s="80">
        <f t="shared" si="10"/>
        <v>8662.93</v>
      </c>
      <c r="AE12" s="77"/>
    </row>
    <row r="13" s="65" customFormat="1" ht="30" customHeight="1" spans="1:32">
      <c r="A13" s="81"/>
      <c r="B13" s="81"/>
      <c r="C13" s="82"/>
      <c r="D13" s="83"/>
      <c r="E13" s="83"/>
      <c r="F13" s="77" t="s">
        <v>22</v>
      </c>
      <c r="G13" s="78">
        <v>11452</v>
      </c>
      <c r="H13" s="49">
        <v>0.16</v>
      </c>
      <c r="I13" s="49">
        <f t="shared" si="5"/>
        <v>1832.32</v>
      </c>
      <c r="J13" s="49">
        <v>12</v>
      </c>
      <c r="K13" s="49">
        <f t="shared" si="0"/>
        <v>21987.84</v>
      </c>
      <c r="L13" s="77" t="s">
        <v>22</v>
      </c>
      <c r="M13" s="49">
        <f t="shared" si="6"/>
        <v>11452</v>
      </c>
      <c r="N13" s="49">
        <v>0.006</v>
      </c>
      <c r="O13" s="49">
        <f t="shared" si="1"/>
        <v>68.71</v>
      </c>
      <c r="P13" s="49">
        <f t="shared" si="7"/>
        <v>12</v>
      </c>
      <c r="Q13" s="49">
        <f t="shared" si="11"/>
        <v>824.52</v>
      </c>
      <c r="R13" s="77" t="s">
        <v>22</v>
      </c>
      <c r="S13" s="49">
        <f t="shared" si="8"/>
        <v>11452</v>
      </c>
      <c r="T13" s="49">
        <v>0.007</v>
      </c>
      <c r="U13" s="49">
        <f t="shared" si="2"/>
        <v>80.16</v>
      </c>
      <c r="V13" s="49">
        <v>12</v>
      </c>
      <c r="W13" s="49">
        <f t="shared" si="9"/>
        <v>961.92</v>
      </c>
      <c r="X13" s="77" t="s">
        <v>23</v>
      </c>
      <c r="Y13" s="78">
        <v>11452</v>
      </c>
      <c r="Z13" s="49">
        <v>0.075</v>
      </c>
      <c r="AA13" s="49">
        <f t="shared" si="3"/>
        <v>858.9</v>
      </c>
      <c r="AB13" s="79">
        <v>6</v>
      </c>
      <c r="AC13" s="80">
        <f t="shared" si="4"/>
        <v>5153.4</v>
      </c>
      <c r="AD13" s="80">
        <f t="shared" si="10"/>
        <v>28927.68</v>
      </c>
      <c r="AE13" s="77"/>
      <c r="AF13" s="65">
        <f>AD13+AD12</f>
        <v>37590.61</v>
      </c>
    </row>
    <row r="14" s="65" customFormat="1" ht="30" customHeight="1" spans="1:32">
      <c r="A14" s="74">
        <v>6</v>
      </c>
      <c r="B14" s="74" t="s">
        <v>32</v>
      </c>
      <c r="C14" s="75" t="s">
        <v>33</v>
      </c>
      <c r="D14" s="76">
        <v>44362</v>
      </c>
      <c r="E14" s="76">
        <v>44382</v>
      </c>
      <c r="F14" s="77" t="s">
        <v>20</v>
      </c>
      <c r="G14" s="78">
        <v>7748</v>
      </c>
      <c r="H14" s="49">
        <v>0.16</v>
      </c>
      <c r="I14" s="49">
        <f t="shared" si="5"/>
        <v>1239.68</v>
      </c>
      <c r="J14" s="49">
        <v>1</v>
      </c>
      <c r="K14" s="49">
        <f t="shared" ref="K14:K19" si="12">I14*J14</f>
        <v>1239.68</v>
      </c>
      <c r="L14" s="77" t="s">
        <v>20</v>
      </c>
      <c r="M14" s="49">
        <f t="shared" si="6"/>
        <v>7748</v>
      </c>
      <c r="N14" s="49">
        <v>0.006</v>
      </c>
      <c r="O14" s="49">
        <f t="shared" ref="O14:O23" si="13">ROUND(M14*N14,2)</f>
        <v>46.49</v>
      </c>
      <c r="P14" s="49">
        <f t="shared" si="7"/>
        <v>1</v>
      </c>
      <c r="Q14" s="49">
        <f t="shared" si="11"/>
        <v>46.49</v>
      </c>
      <c r="R14" s="77" t="s">
        <v>20</v>
      </c>
      <c r="S14" s="49">
        <f t="shared" si="8"/>
        <v>7748</v>
      </c>
      <c r="T14" s="49">
        <v>0.007</v>
      </c>
      <c r="U14" s="49">
        <f t="shared" ref="U14:U23" si="14">ROUND(S14*T14,2)</f>
        <v>54.24</v>
      </c>
      <c r="V14" s="49">
        <v>1</v>
      </c>
      <c r="W14" s="49">
        <f t="shared" si="9"/>
        <v>54.24</v>
      </c>
      <c r="X14" s="77" t="s">
        <v>21</v>
      </c>
      <c r="Y14" s="78">
        <v>7748</v>
      </c>
      <c r="Z14" s="49">
        <v>0.09</v>
      </c>
      <c r="AA14" s="49">
        <f t="shared" si="3"/>
        <v>697.32</v>
      </c>
      <c r="AB14" s="79">
        <v>7</v>
      </c>
      <c r="AC14" s="80">
        <f t="shared" ref="AC14:AC34" si="15">ROUND(AA14*AB14,2)</f>
        <v>4881.24</v>
      </c>
      <c r="AD14" s="80">
        <f t="shared" si="10"/>
        <v>6221.65</v>
      </c>
      <c r="AE14" s="77"/>
    </row>
    <row r="15" s="65" customFormat="1" ht="30" customHeight="1" spans="1:32">
      <c r="A15" s="81"/>
      <c r="B15" s="81"/>
      <c r="C15" s="82"/>
      <c r="D15" s="83"/>
      <c r="E15" s="83"/>
      <c r="F15" s="77" t="s">
        <v>22</v>
      </c>
      <c r="G15" s="78">
        <v>7916</v>
      </c>
      <c r="H15" s="49">
        <v>0.16</v>
      </c>
      <c r="I15" s="49">
        <f t="shared" si="5"/>
        <v>1266.56</v>
      </c>
      <c r="J15" s="49">
        <v>12</v>
      </c>
      <c r="K15" s="49">
        <f t="shared" si="12"/>
        <v>15198.72</v>
      </c>
      <c r="L15" s="77" t="s">
        <v>22</v>
      </c>
      <c r="M15" s="49">
        <f t="shared" si="6"/>
        <v>7916</v>
      </c>
      <c r="N15" s="49">
        <v>0.006</v>
      </c>
      <c r="O15" s="49">
        <f t="shared" si="13"/>
        <v>47.5</v>
      </c>
      <c r="P15" s="49">
        <f t="shared" si="7"/>
        <v>12</v>
      </c>
      <c r="Q15" s="49">
        <f t="shared" si="11"/>
        <v>570</v>
      </c>
      <c r="R15" s="77" t="s">
        <v>22</v>
      </c>
      <c r="S15" s="49">
        <f t="shared" si="8"/>
        <v>7916</v>
      </c>
      <c r="T15" s="49">
        <v>0.007</v>
      </c>
      <c r="U15" s="49">
        <f t="shared" si="14"/>
        <v>55.41</v>
      </c>
      <c r="V15" s="49">
        <v>12</v>
      </c>
      <c r="W15" s="49">
        <f t="shared" si="9"/>
        <v>664.92</v>
      </c>
      <c r="X15" s="77" t="s">
        <v>23</v>
      </c>
      <c r="Y15" s="78">
        <v>7916</v>
      </c>
      <c r="Z15" s="49">
        <v>0.075</v>
      </c>
      <c r="AA15" s="49">
        <f t="shared" si="3"/>
        <v>593.7</v>
      </c>
      <c r="AB15" s="79">
        <v>6</v>
      </c>
      <c r="AC15" s="80">
        <f t="shared" si="15"/>
        <v>3562.2</v>
      </c>
      <c r="AD15" s="80">
        <f t="shared" si="10"/>
        <v>19995.84</v>
      </c>
      <c r="AE15" s="77"/>
      <c r="AF15" s="65">
        <f>AD14+AD15</f>
        <v>26217.49</v>
      </c>
    </row>
    <row r="16" s="65" customFormat="1" ht="30" customHeight="1" spans="1:32">
      <c r="A16" s="74">
        <v>7</v>
      </c>
      <c r="B16" s="74" t="s">
        <v>34</v>
      </c>
      <c r="C16" s="75" t="s">
        <v>35</v>
      </c>
      <c r="D16" s="76">
        <v>44392</v>
      </c>
      <c r="E16" s="76">
        <v>44382</v>
      </c>
      <c r="F16" s="77" t="s">
        <v>20</v>
      </c>
      <c r="G16" s="78">
        <v>6336</v>
      </c>
      <c r="H16" s="49">
        <v>0.16</v>
      </c>
      <c r="I16" s="49">
        <f t="shared" si="5"/>
        <v>1013.76</v>
      </c>
      <c r="J16" s="49">
        <v>1</v>
      </c>
      <c r="K16" s="49">
        <f t="shared" si="12"/>
        <v>1013.76</v>
      </c>
      <c r="L16" s="77" t="s">
        <v>20</v>
      </c>
      <c r="M16" s="49">
        <f t="shared" si="6"/>
        <v>6336</v>
      </c>
      <c r="N16" s="49">
        <v>0.006</v>
      </c>
      <c r="O16" s="49">
        <f t="shared" si="13"/>
        <v>38.02</v>
      </c>
      <c r="P16" s="49">
        <f t="shared" si="7"/>
        <v>1</v>
      </c>
      <c r="Q16" s="49">
        <f t="shared" si="11"/>
        <v>38.02</v>
      </c>
      <c r="R16" s="77" t="s">
        <v>20</v>
      </c>
      <c r="S16" s="49">
        <f t="shared" si="8"/>
        <v>6336</v>
      </c>
      <c r="T16" s="49">
        <v>0.007</v>
      </c>
      <c r="U16" s="49">
        <f t="shared" si="14"/>
        <v>44.35</v>
      </c>
      <c r="V16" s="49">
        <v>1</v>
      </c>
      <c r="W16" s="49">
        <f t="shared" si="9"/>
        <v>44.35</v>
      </c>
      <c r="X16" s="77" t="s">
        <v>21</v>
      </c>
      <c r="Y16" s="78">
        <v>6336</v>
      </c>
      <c r="Z16" s="49">
        <v>0.09</v>
      </c>
      <c r="AA16" s="49">
        <f t="shared" si="3"/>
        <v>570.24</v>
      </c>
      <c r="AB16" s="79">
        <v>7</v>
      </c>
      <c r="AC16" s="80">
        <f t="shared" si="15"/>
        <v>3991.68</v>
      </c>
      <c r="AD16" s="80">
        <f t="shared" si="10"/>
        <v>5087.81</v>
      </c>
      <c r="AE16" s="77"/>
    </row>
    <row r="17" s="65" customFormat="1" ht="30" customHeight="1" spans="1:32">
      <c r="A17" s="81"/>
      <c r="B17" s="81"/>
      <c r="C17" s="82"/>
      <c r="D17" s="83"/>
      <c r="E17" s="83"/>
      <c r="F17" s="77" t="s">
        <v>22</v>
      </c>
      <c r="G17" s="78">
        <v>7543</v>
      </c>
      <c r="H17" s="49">
        <v>0.16</v>
      </c>
      <c r="I17" s="49">
        <f t="shared" si="5"/>
        <v>1206.88</v>
      </c>
      <c r="J17" s="49">
        <v>12</v>
      </c>
      <c r="K17" s="49">
        <f t="shared" si="12"/>
        <v>14482.56</v>
      </c>
      <c r="L17" s="77" t="s">
        <v>22</v>
      </c>
      <c r="M17" s="49">
        <f t="shared" si="6"/>
        <v>7543</v>
      </c>
      <c r="N17" s="49">
        <v>0.006</v>
      </c>
      <c r="O17" s="49">
        <f t="shared" si="13"/>
        <v>45.26</v>
      </c>
      <c r="P17" s="49">
        <f t="shared" si="7"/>
        <v>12</v>
      </c>
      <c r="Q17" s="49">
        <f t="shared" si="11"/>
        <v>543.12</v>
      </c>
      <c r="R17" s="77" t="s">
        <v>22</v>
      </c>
      <c r="S17" s="49">
        <f t="shared" si="8"/>
        <v>7543</v>
      </c>
      <c r="T17" s="49">
        <v>0.007</v>
      </c>
      <c r="U17" s="49">
        <f t="shared" si="14"/>
        <v>52.8</v>
      </c>
      <c r="V17" s="49">
        <v>12</v>
      </c>
      <c r="W17" s="49">
        <f t="shared" si="9"/>
        <v>633.6</v>
      </c>
      <c r="X17" s="77" t="s">
        <v>23</v>
      </c>
      <c r="Y17" s="78">
        <v>7543</v>
      </c>
      <c r="Z17" s="49">
        <v>0.075</v>
      </c>
      <c r="AA17" s="49">
        <f t="shared" si="3"/>
        <v>565.73</v>
      </c>
      <c r="AB17" s="79">
        <v>6</v>
      </c>
      <c r="AC17" s="80">
        <f t="shared" si="15"/>
        <v>3394.38</v>
      </c>
      <c r="AD17" s="80">
        <f t="shared" si="10"/>
        <v>19053.66</v>
      </c>
      <c r="AE17" s="77"/>
      <c r="AF17" s="65">
        <f>AD16+AD17</f>
        <v>24141.47</v>
      </c>
    </row>
    <row r="18" s="65" customFormat="1" ht="30" customHeight="1" spans="1:32">
      <c r="A18" s="74">
        <v>8</v>
      </c>
      <c r="B18" s="74" t="s">
        <v>36</v>
      </c>
      <c r="C18" s="75" t="s">
        <v>37</v>
      </c>
      <c r="D18" s="76">
        <v>44362</v>
      </c>
      <c r="E18" s="76">
        <v>44382</v>
      </c>
      <c r="F18" s="77" t="s">
        <v>20</v>
      </c>
      <c r="G18" s="78">
        <v>5958</v>
      </c>
      <c r="H18" s="49">
        <v>0.16</v>
      </c>
      <c r="I18" s="49">
        <f t="shared" si="5"/>
        <v>953.28</v>
      </c>
      <c r="J18" s="49">
        <v>1</v>
      </c>
      <c r="K18" s="49">
        <f t="shared" si="12"/>
        <v>953.28</v>
      </c>
      <c r="L18" s="77" t="s">
        <v>20</v>
      </c>
      <c r="M18" s="49">
        <f t="shared" si="6"/>
        <v>5958</v>
      </c>
      <c r="N18" s="49">
        <v>0.006</v>
      </c>
      <c r="O18" s="49">
        <f t="shared" si="13"/>
        <v>35.75</v>
      </c>
      <c r="P18" s="49">
        <f t="shared" si="7"/>
        <v>1</v>
      </c>
      <c r="Q18" s="49">
        <f t="shared" si="11"/>
        <v>35.75</v>
      </c>
      <c r="R18" s="77" t="s">
        <v>20</v>
      </c>
      <c r="S18" s="49">
        <f t="shared" si="8"/>
        <v>5958</v>
      </c>
      <c r="T18" s="49">
        <v>0.007</v>
      </c>
      <c r="U18" s="49">
        <f t="shared" si="14"/>
        <v>41.71</v>
      </c>
      <c r="V18" s="49">
        <v>1</v>
      </c>
      <c r="W18" s="49">
        <f t="shared" si="9"/>
        <v>41.71</v>
      </c>
      <c r="X18" s="77" t="s">
        <v>21</v>
      </c>
      <c r="Y18" s="78">
        <v>5958</v>
      </c>
      <c r="Z18" s="49">
        <v>0.09</v>
      </c>
      <c r="AA18" s="49">
        <f t="shared" si="3"/>
        <v>536.22</v>
      </c>
      <c r="AB18" s="79">
        <v>7</v>
      </c>
      <c r="AC18" s="80">
        <f t="shared" si="15"/>
        <v>3753.54</v>
      </c>
      <c r="AD18" s="80">
        <f t="shared" si="10"/>
        <v>4784.28</v>
      </c>
      <c r="AE18" s="77"/>
    </row>
    <row r="19" s="65" customFormat="1" ht="30" customHeight="1" spans="1:32">
      <c r="A19" s="81"/>
      <c r="B19" s="81"/>
      <c r="C19" s="82"/>
      <c r="D19" s="83"/>
      <c r="E19" s="83"/>
      <c r="F19" s="77" t="s">
        <v>22</v>
      </c>
      <c r="G19" s="78">
        <v>6716</v>
      </c>
      <c r="H19" s="49">
        <v>0.16</v>
      </c>
      <c r="I19" s="49">
        <f t="shared" si="5"/>
        <v>1074.56</v>
      </c>
      <c r="J19" s="49">
        <v>12</v>
      </c>
      <c r="K19" s="49">
        <f t="shared" si="12"/>
        <v>12894.72</v>
      </c>
      <c r="L19" s="77" t="s">
        <v>22</v>
      </c>
      <c r="M19" s="49">
        <f t="shared" si="6"/>
        <v>6716</v>
      </c>
      <c r="N19" s="49">
        <v>0.006</v>
      </c>
      <c r="O19" s="49">
        <f t="shared" si="13"/>
        <v>40.3</v>
      </c>
      <c r="P19" s="49">
        <f t="shared" si="7"/>
        <v>12</v>
      </c>
      <c r="Q19" s="49">
        <f t="shared" si="11"/>
        <v>483.6</v>
      </c>
      <c r="R19" s="77" t="s">
        <v>22</v>
      </c>
      <c r="S19" s="49">
        <f t="shared" si="8"/>
        <v>6716</v>
      </c>
      <c r="T19" s="49">
        <v>0.007</v>
      </c>
      <c r="U19" s="49">
        <f t="shared" si="14"/>
        <v>47.01</v>
      </c>
      <c r="V19" s="49">
        <v>12</v>
      </c>
      <c r="W19" s="49">
        <f t="shared" si="9"/>
        <v>564.12</v>
      </c>
      <c r="X19" s="77" t="s">
        <v>23</v>
      </c>
      <c r="Y19" s="78">
        <v>6716</v>
      </c>
      <c r="Z19" s="49">
        <v>0.075</v>
      </c>
      <c r="AA19" s="49">
        <f t="shared" si="3"/>
        <v>503.7</v>
      </c>
      <c r="AB19" s="79">
        <v>6</v>
      </c>
      <c r="AC19" s="80">
        <f t="shared" si="15"/>
        <v>3022.2</v>
      </c>
      <c r="AD19" s="80">
        <f t="shared" si="10"/>
        <v>16964.64</v>
      </c>
      <c r="AE19" s="77"/>
      <c r="AF19" s="65">
        <f>AD19+AD18</f>
        <v>21748.92</v>
      </c>
    </row>
    <row r="20" s="65" customFormat="1" ht="30" customHeight="1" spans="1:32">
      <c r="A20" s="74">
        <v>9</v>
      </c>
      <c r="B20" s="74" t="s">
        <v>38</v>
      </c>
      <c r="C20" s="75" t="s">
        <v>39</v>
      </c>
      <c r="D20" s="76">
        <v>44365</v>
      </c>
      <c r="E20" s="76">
        <v>44382</v>
      </c>
      <c r="F20" s="77" t="s">
        <v>20</v>
      </c>
      <c r="G20" s="78">
        <v>10717</v>
      </c>
      <c r="H20" s="49">
        <v>0.16</v>
      </c>
      <c r="I20" s="49">
        <f t="shared" si="5"/>
        <v>1714.72</v>
      </c>
      <c r="J20" s="49">
        <v>1</v>
      </c>
      <c r="K20" s="49">
        <f t="shared" ref="K20:K25" si="16">I20*J20</f>
        <v>1714.72</v>
      </c>
      <c r="L20" s="77" t="s">
        <v>20</v>
      </c>
      <c r="M20" s="49">
        <f t="shared" si="6"/>
        <v>10717</v>
      </c>
      <c r="N20" s="49">
        <v>0.006</v>
      </c>
      <c r="O20" s="49">
        <f t="shared" si="13"/>
        <v>64.3</v>
      </c>
      <c r="P20" s="49">
        <f t="shared" si="7"/>
        <v>1</v>
      </c>
      <c r="Q20" s="49">
        <f t="shared" si="11"/>
        <v>64.3</v>
      </c>
      <c r="R20" s="77" t="s">
        <v>20</v>
      </c>
      <c r="S20" s="49">
        <f t="shared" si="8"/>
        <v>10717</v>
      </c>
      <c r="T20" s="49">
        <v>0.007</v>
      </c>
      <c r="U20" s="49">
        <f t="shared" si="14"/>
        <v>75.02</v>
      </c>
      <c r="V20" s="49">
        <v>1</v>
      </c>
      <c r="W20" s="49">
        <f t="shared" si="9"/>
        <v>75.02</v>
      </c>
      <c r="X20" s="77" t="s">
        <v>21</v>
      </c>
      <c r="Y20" s="78">
        <v>10717</v>
      </c>
      <c r="Z20" s="49">
        <v>0.09</v>
      </c>
      <c r="AA20" s="49">
        <f t="shared" ref="AA20:AA34" si="17">ROUND(Y20*Z20,2)</f>
        <v>964.53</v>
      </c>
      <c r="AB20" s="79">
        <v>7</v>
      </c>
      <c r="AC20" s="80">
        <f t="shared" si="15"/>
        <v>6751.71</v>
      </c>
      <c r="AD20" s="80">
        <f t="shared" si="10"/>
        <v>8605.75</v>
      </c>
      <c r="AE20" s="77"/>
    </row>
    <row r="21" s="65" customFormat="1" ht="30" customHeight="1" spans="1:32">
      <c r="A21" s="81"/>
      <c r="B21" s="81"/>
      <c r="C21" s="82"/>
      <c r="D21" s="83"/>
      <c r="E21" s="83"/>
      <c r="F21" s="77" t="s">
        <v>22</v>
      </c>
      <c r="G21" s="78">
        <v>12184</v>
      </c>
      <c r="H21" s="49">
        <v>0.16</v>
      </c>
      <c r="I21" s="49">
        <f t="shared" si="5"/>
        <v>1949.44</v>
      </c>
      <c r="J21" s="49">
        <v>12</v>
      </c>
      <c r="K21" s="49">
        <f t="shared" si="16"/>
        <v>23393.28</v>
      </c>
      <c r="L21" s="77" t="s">
        <v>22</v>
      </c>
      <c r="M21" s="49">
        <f t="shared" si="6"/>
        <v>12184</v>
      </c>
      <c r="N21" s="49">
        <v>0.006</v>
      </c>
      <c r="O21" s="49">
        <f t="shared" si="13"/>
        <v>73.1</v>
      </c>
      <c r="P21" s="49">
        <f t="shared" si="7"/>
        <v>12</v>
      </c>
      <c r="Q21" s="49">
        <f t="shared" si="11"/>
        <v>877.2</v>
      </c>
      <c r="R21" s="77" t="s">
        <v>22</v>
      </c>
      <c r="S21" s="49">
        <f t="shared" si="8"/>
        <v>12184</v>
      </c>
      <c r="T21" s="49">
        <v>0.007</v>
      </c>
      <c r="U21" s="49">
        <f t="shared" si="14"/>
        <v>85.29</v>
      </c>
      <c r="V21" s="49">
        <v>12</v>
      </c>
      <c r="W21" s="49">
        <f t="shared" si="9"/>
        <v>1023.48</v>
      </c>
      <c r="X21" s="77" t="s">
        <v>23</v>
      </c>
      <c r="Y21" s="78">
        <v>12184</v>
      </c>
      <c r="Z21" s="49">
        <v>0.075</v>
      </c>
      <c r="AA21" s="49">
        <f t="shared" si="17"/>
        <v>913.8</v>
      </c>
      <c r="AB21" s="79">
        <v>6</v>
      </c>
      <c r="AC21" s="80">
        <f t="shared" si="15"/>
        <v>5482.8</v>
      </c>
      <c r="AD21" s="80">
        <f t="shared" si="10"/>
        <v>30776.76</v>
      </c>
      <c r="AE21" s="77"/>
      <c r="AF21" s="65">
        <f>AD21+AD20</f>
        <v>39382.51</v>
      </c>
    </row>
    <row r="22" s="65" customFormat="1" ht="30" customHeight="1" spans="1:32">
      <c r="A22" s="74">
        <v>10</v>
      </c>
      <c r="B22" s="74" t="s">
        <v>40</v>
      </c>
      <c r="C22" s="75" t="s">
        <v>41</v>
      </c>
      <c r="D22" s="76">
        <v>44365</v>
      </c>
      <c r="E22" s="76">
        <v>44382</v>
      </c>
      <c r="F22" s="77" t="s">
        <v>20</v>
      </c>
      <c r="G22" s="78">
        <v>10708</v>
      </c>
      <c r="H22" s="49">
        <v>0.16</v>
      </c>
      <c r="I22" s="49">
        <f t="shared" si="5"/>
        <v>1713.28</v>
      </c>
      <c r="J22" s="49">
        <v>1</v>
      </c>
      <c r="K22" s="49">
        <f t="shared" si="16"/>
        <v>1713.28</v>
      </c>
      <c r="L22" s="77" t="s">
        <v>20</v>
      </c>
      <c r="M22" s="49">
        <f t="shared" si="6"/>
        <v>10708</v>
      </c>
      <c r="N22" s="49">
        <v>0.006</v>
      </c>
      <c r="O22" s="49">
        <f t="shared" si="13"/>
        <v>64.25</v>
      </c>
      <c r="P22" s="49">
        <f t="shared" si="7"/>
        <v>1</v>
      </c>
      <c r="Q22" s="49">
        <f t="shared" si="11"/>
        <v>64.25</v>
      </c>
      <c r="R22" s="77" t="s">
        <v>20</v>
      </c>
      <c r="S22" s="49">
        <f t="shared" si="8"/>
        <v>10708</v>
      </c>
      <c r="T22" s="49">
        <v>0.007</v>
      </c>
      <c r="U22" s="49">
        <f t="shared" si="14"/>
        <v>74.96</v>
      </c>
      <c r="V22" s="49">
        <v>1</v>
      </c>
      <c r="W22" s="49">
        <f t="shared" si="9"/>
        <v>74.96</v>
      </c>
      <c r="X22" s="77" t="s">
        <v>21</v>
      </c>
      <c r="Y22" s="78">
        <f t="shared" ref="Y22:Y29" si="18">M22</f>
        <v>10708</v>
      </c>
      <c r="Z22" s="49">
        <v>0.09</v>
      </c>
      <c r="AA22" s="49">
        <f t="shared" si="17"/>
        <v>963.72</v>
      </c>
      <c r="AB22" s="79">
        <v>7</v>
      </c>
      <c r="AC22" s="80">
        <f t="shared" si="15"/>
        <v>6746.04</v>
      </c>
      <c r="AD22" s="80">
        <f t="shared" si="10"/>
        <v>8598.53</v>
      </c>
      <c r="AE22" s="77"/>
    </row>
    <row r="23" s="65" customFormat="1" ht="30" customHeight="1" spans="1:32">
      <c r="A23" s="81"/>
      <c r="B23" s="81"/>
      <c r="C23" s="82"/>
      <c r="D23" s="83"/>
      <c r="E23" s="83"/>
      <c r="F23" s="77" t="s">
        <v>22</v>
      </c>
      <c r="G23" s="78">
        <v>11355</v>
      </c>
      <c r="H23" s="49">
        <v>0.16</v>
      </c>
      <c r="I23" s="49">
        <f t="shared" si="5"/>
        <v>1816.8</v>
      </c>
      <c r="J23" s="49">
        <v>12</v>
      </c>
      <c r="K23" s="49">
        <f t="shared" si="16"/>
        <v>21801.6</v>
      </c>
      <c r="L23" s="77" t="s">
        <v>22</v>
      </c>
      <c r="M23" s="49">
        <f t="shared" si="6"/>
        <v>11355</v>
      </c>
      <c r="N23" s="49">
        <v>0.006</v>
      </c>
      <c r="O23" s="49">
        <f t="shared" si="13"/>
        <v>68.13</v>
      </c>
      <c r="P23" s="49">
        <f t="shared" si="7"/>
        <v>12</v>
      </c>
      <c r="Q23" s="49">
        <f t="shared" si="11"/>
        <v>817.56</v>
      </c>
      <c r="R23" s="77" t="s">
        <v>22</v>
      </c>
      <c r="S23" s="49">
        <f t="shared" si="8"/>
        <v>11355</v>
      </c>
      <c r="T23" s="49">
        <v>0.007</v>
      </c>
      <c r="U23" s="49">
        <f t="shared" si="14"/>
        <v>79.49</v>
      </c>
      <c r="V23" s="49">
        <v>12</v>
      </c>
      <c r="W23" s="49">
        <f t="shared" si="9"/>
        <v>953.88</v>
      </c>
      <c r="X23" s="77" t="s">
        <v>23</v>
      </c>
      <c r="Y23" s="78">
        <f t="shared" si="18"/>
        <v>11355</v>
      </c>
      <c r="Z23" s="49">
        <v>0.075</v>
      </c>
      <c r="AA23" s="49">
        <f t="shared" si="17"/>
        <v>851.63</v>
      </c>
      <c r="AB23" s="79">
        <v>6</v>
      </c>
      <c r="AC23" s="80">
        <f t="shared" si="15"/>
        <v>5109.78</v>
      </c>
      <c r="AD23" s="80">
        <f t="shared" si="10"/>
        <v>28682.82</v>
      </c>
      <c r="AE23" s="77"/>
      <c r="AF23" s="65">
        <f>AD23+AD22</f>
        <v>37281.35</v>
      </c>
    </row>
    <row r="24" s="65" customFormat="1" ht="30" customHeight="1" spans="1:32">
      <c r="A24" s="74">
        <v>11</v>
      </c>
      <c r="B24" s="74" t="s">
        <v>42</v>
      </c>
      <c r="C24" s="75" t="s">
        <v>43</v>
      </c>
      <c r="D24" s="76">
        <v>44365</v>
      </c>
      <c r="E24" s="76">
        <v>44386</v>
      </c>
      <c r="F24" s="77" t="s">
        <v>20</v>
      </c>
      <c r="G24" s="78">
        <v>9351</v>
      </c>
      <c r="H24" s="49">
        <v>0.16</v>
      </c>
      <c r="I24" s="49">
        <f t="shared" si="5"/>
        <v>1496.16</v>
      </c>
      <c r="J24" s="49">
        <v>1</v>
      </c>
      <c r="K24" s="49">
        <f t="shared" si="16"/>
        <v>1496.16</v>
      </c>
      <c r="L24" s="77" t="s">
        <v>20</v>
      </c>
      <c r="M24" s="49">
        <f t="shared" si="6"/>
        <v>9351</v>
      </c>
      <c r="N24" s="49">
        <v>0.006</v>
      </c>
      <c r="O24" s="49">
        <f t="shared" ref="O24:O29" si="19">ROUND(M24*N24,2)</f>
        <v>56.11</v>
      </c>
      <c r="P24" s="49">
        <f t="shared" si="7"/>
        <v>1</v>
      </c>
      <c r="Q24" s="49">
        <f t="shared" si="11"/>
        <v>56.11</v>
      </c>
      <c r="R24" s="77" t="s">
        <v>20</v>
      </c>
      <c r="S24" s="49">
        <f t="shared" si="8"/>
        <v>9351</v>
      </c>
      <c r="T24" s="49">
        <v>0.007</v>
      </c>
      <c r="U24" s="49">
        <f t="shared" ref="U24:U29" si="20">ROUND(S24*T24,2)</f>
        <v>65.46</v>
      </c>
      <c r="V24" s="49">
        <v>1</v>
      </c>
      <c r="W24" s="49">
        <f t="shared" si="9"/>
        <v>65.46</v>
      </c>
      <c r="X24" s="77" t="s">
        <v>21</v>
      </c>
      <c r="Y24" s="78">
        <v>9350</v>
      </c>
      <c r="Z24" s="49">
        <v>0.09</v>
      </c>
      <c r="AA24" s="49">
        <f t="shared" si="17"/>
        <v>841.5</v>
      </c>
      <c r="AB24" s="79">
        <v>7</v>
      </c>
      <c r="AC24" s="80">
        <f t="shared" si="15"/>
        <v>5890.5</v>
      </c>
      <c r="AD24" s="80">
        <f t="shared" si="10"/>
        <v>7508.23</v>
      </c>
      <c r="AE24" s="77"/>
    </row>
    <row r="25" s="65" customFormat="1" ht="30" customHeight="1" spans="1:32">
      <c r="A25" s="81"/>
      <c r="B25" s="81"/>
      <c r="C25" s="82"/>
      <c r="D25" s="83"/>
      <c r="E25" s="83"/>
      <c r="F25" s="77" t="s">
        <v>22</v>
      </c>
      <c r="G25" s="78">
        <v>11226</v>
      </c>
      <c r="H25" s="49">
        <v>0.16</v>
      </c>
      <c r="I25" s="49">
        <f t="shared" si="5"/>
        <v>1796.16</v>
      </c>
      <c r="J25" s="49">
        <v>12</v>
      </c>
      <c r="K25" s="49">
        <f t="shared" si="16"/>
        <v>21553.92</v>
      </c>
      <c r="L25" s="77" t="s">
        <v>22</v>
      </c>
      <c r="M25" s="49">
        <f t="shared" si="6"/>
        <v>11226</v>
      </c>
      <c r="N25" s="49">
        <v>0.006</v>
      </c>
      <c r="O25" s="49">
        <f t="shared" si="19"/>
        <v>67.36</v>
      </c>
      <c r="P25" s="49">
        <f t="shared" si="7"/>
        <v>12</v>
      </c>
      <c r="Q25" s="49">
        <f t="shared" si="11"/>
        <v>808.32</v>
      </c>
      <c r="R25" s="77" t="s">
        <v>22</v>
      </c>
      <c r="S25" s="49">
        <f t="shared" si="8"/>
        <v>11226</v>
      </c>
      <c r="T25" s="49">
        <v>0.007</v>
      </c>
      <c r="U25" s="49">
        <f t="shared" si="20"/>
        <v>78.58</v>
      </c>
      <c r="V25" s="49">
        <v>12</v>
      </c>
      <c r="W25" s="49">
        <f t="shared" si="9"/>
        <v>942.96</v>
      </c>
      <c r="X25" s="77" t="s">
        <v>23</v>
      </c>
      <c r="Y25" s="78">
        <f t="shared" si="18"/>
        <v>11226</v>
      </c>
      <c r="Z25" s="49">
        <v>0.075</v>
      </c>
      <c r="AA25" s="49">
        <f t="shared" si="17"/>
        <v>841.95</v>
      </c>
      <c r="AB25" s="79">
        <v>6</v>
      </c>
      <c r="AC25" s="80">
        <f t="shared" si="15"/>
        <v>5051.7</v>
      </c>
      <c r="AD25" s="80">
        <f t="shared" si="10"/>
        <v>28356.9</v>
      </c>
      <c r="AE25" s="77"/>
      <c r="AF25" s="65">
        <f>AD25+AD24</f>
        <v>35865.13</v>
      </c>
    </row>
    <row r="26" s="65" customFormat="1" ht="30" customHeight="1" spans="1:32">
      <c r="A26" s="74">
        <v>12</v>
      </c>
      <c r="B26" s="74" t="s">
        <v>44</v>
      </c>
      <c r="C26" s="75" t="s">
        <v>45</v>
      </c>
      <c r="D26" s="76">
        <v>44365</v>
      </c>
      <c r="E26" s="76">
        <v>44386</v>
      </c>
      <c r="F26" s="77" t="s">
        <v>20</v>
      </c>
      <c r="G26" s="78">
        <v>10699</v>
      </c>
      <c r="H26" s="49">
        <v>0.16</v>
      </c>
      <c r="I26" s="49">
        <f t="shared" si="5"/>
        <v>1711.84</v>
      </c>
      <c r="J26" s="49">
        <v>1</v>
      </c>
      <c r="K26" s="49">
        <f t="shared" ref="K26:K31" si="21">I26*J26</f>
        <v>1711.84</v>
      </c>
      <c r="L26" s="77" t="s">
        <v>20</v>
      </c>
      <c r="M26" s="49">
        <f t="shared" si="6"/>
        <v>10699</v>
      </c>
      <c r="N26" s="49">
        <v>0.006</v>
      </c>
      <c r="O26" s="49">
        <f t="shared" si="19"/>
        <v>64.19</v>
      </c>
      <c r="P26" s="49">
        <f t="shared" si="7"/>
        <v>1</v>
      </c>
      <c r="Q26" s="49">
        <f t="shared" si="11"/>
        <v>64.19</v>
      </c>
      <c r="R26" s="77" t="s">
        <v>20</v>
      </c>
      <c r="S26" s="49">
        <f t="shared" si="8"/>
        <v>10699</v>
      </c>
      <c r="T26" s="49">
        <v>0.007</v>
      </c>
      <c r="U26" s="49">
        <f t="shared" si="20"/>
        <v>74.89</v>
      </c>
      <c r="V26" s="49">
        <v>1</v>
      </c>
      <c r="W26" s="49">
        <f t="shared" si="9"/>
        <v>74.89</v>
      </c>
      <c r="X26" s="77" t="s">
        <v>21</v>
      </c>
      <c r="Y26" s="78">
        <f t="shared" si="18"/>
        <v>10699</v>
      </c>
      <c r="Z26" s="49">
        <v>0.09</v>
      </c>
      <c r="AA26" s="49">
        <f t="shared" si="17"/>
        <v>962.91</v>
      </c>
      <c r="AB26" s="79">
        <v>7</v>
      </c>
      <c r="AC26" s="80">
        <f t="shared" si="15"/>
        <v>6740.37</v>
      </c>
      <c r="AD26" s="80">
        <f t="shared" si="10"/>
        <v>8591.29</v>
      </c>
      <c r="AE26" s="77"/>
    </row>
    <row r="27" s="65" customFormat="1" ht="30" customHeight="1" spans="1:32">
      <c r="A27" s="81"/>
      <c r="B27" s="81"/>
      <c r="C27" s="82"/>
      <c r="D27" s="83"/>
      <c r="E27" s="83"/>
      <c r="F27" s="77" t="s">
        <v>22</v>
      </c>
      <c r="G27" s="78">
        <v>12127</v>
      </c>
      <c r="H27" s="49">
        <v>0.16</v>
      </c>
      <c r="I27" s="49">
        <f t="shared" si="5"/>
        <v>1940.32</v>
      </c>
      <c r="J27" s="49">
        <v>12</v>
      </c>
      <c r="K27" s="49">
        <f t="shared" si="21"/>
        <v>23283.84</v>
      </c>
      <c r="L27" s="77" t="s">
        <v>22</v>
      </c>
      <c r="M27" s="49">
        <f t="shared" si="6"/>
        <v>12127</v>
      </c>
      <c r="N27" s="49">
        <v>0.006</v>
      </c>
      <c r="O27" s="49">
        <f t="shared" si="19"/>
        <v>72.76</v>
      </c>
      <c r="P27" s="49">
        <f t="shared" si="7"/>
        <v>12</v>
      </c>
      <c r="Q27" s="49">
        <f t="shared" si="11"/>
        <v>873.12</v>
      </c>
      <c r="R27" s="77" t="s">
        <v>22</v>
      </c>
      <c r="S27" s="49">
        <f t="shared" si="8"/>
        <v>12127</v>
      </c>
      <c r="T27" s="49">
        <v>0.007</v>
      </c>
      <c r="U27" s="49">
        <f t="shared" si="20"/>
        <v>84.89</v>
      </c>
      <c r="V27" s="49">
        <v>12</v>
      </c>
      <c r="W27" s="49">
        <f t="shared" si="9"/>
        <v>1018.68</v>
      </c>
      <c r="X27" s="77" t="s">
        <v>23</v>
      </c>
      <c r="Y27" s="78">
        <f t="shared" si="18"/>
        <v>12127</v>
      </c>
      <c r="Z27" s="49">
        <v>0.075</v>
      </c>
      <c r="AA27" s="49">
        <f t="shared" si="17"/>
        <v>909.53</v>
      </c>
      <c r="AB27" s="79">
        <v>6</v>
      </c>
      <c r="AC27" s="80">
        <f t="shared" si="15"/>
        <v>5457.18</v>
      </c>
      <c r="AD27" s="80">
        <f t="shared" si="10"/>
        <v>30632.82</v>
      </c>
      <c r="AE27" s="77"/>
      <c r="AF27" s="65">
        <f>AD27+AD26</f>
        <v>39224.11</v>
      </c>
    </row>
    <row r="28" s="65" customFormat="1" ht="30" customHeight="1" spans="1:32">
      <c r="A28" s="74">
        <v>13</v>
      </c>
      <c r="B28" s="74" t="s">
        <v>46</v>
      </c>
      <c r="C28" s="75" t="s">
        <v>47</v>
      </c>
      <c r="D28" s="76">
        <v>44301</v>
      </c>
      <c r="E28" s="76">
        <v>44403</v>
      </c>
      <c r="F28" s="77" t="s">
        <v>20</v>
      </c>
      <c r="G28" s="78">
        <v>6942</v>
      </c>
      <c r="H28" s="49">
        <v>0.16</v>
      </c>
      <c r="I28" s="49">
        <f t="shared" si="5"/>
        <v>1110.72</v>
      </c>
      <c r="J28" s="49">
        <v>1</v>
      </c>
      <c r="K28" s="49">
        <f t="shared" si="21"/>
        <v>1110.72</v>
      </c>
      <c r="L28" s="77" t="s">
        <v>20</v>
      </c>
      <c r="M28" s="49">
        <f t="shared" si="6"/>
        <v>6942</v>
      </c>
      <c r="N28" s="49">
        <v>0.006</v>
      </c>
      <c r="O28" s="49">
        <f t="shared" si="19"/>
        <v>41.65</v>
      </c>
      <c r="P28" s="49">
        <f t="shared" si="7"/>
        <v>1</v>
      </c>
      <c r="Q28" s="49">
        <f t="shared" si="11"/>
        <v>41.65</v>
      </c>
      <c r="R28" s="77" t="s">
        <v>20</v>
      </c>
      <c r="S28" s="49">
        <f t="shared" si="8"/>
        <v>6942</v>
      </c>
      <c r="T28" s="49">
        <v>0.007</v>
      </c>
      <c r="U28" s="49">
        <f t="shared" si="20"/>
        <v>48.59</v>
      </c>
      <c r="V28" s="49">
        <v>1</v>
      </c>
      <c r="W28" s="49">
        <f t="shared" si="9"/>
        <v>48.59</v>
      </c>
      <c r="X28" s="77" t="s">
        <v>21</v>
      </c>
      <c r="Y28" s="78">
        <f t="shared" si="18"/>
        <v>6942</v>
      </c>
      <c r="Z28" s="49">
        <v>0.09</v>
      </c>
      <c r="AA28" s="49">
        <f t="shared" si="17"/>
        <v>624.78</v>
      </c>
      <c r="AB28" s="79">
        <v>7</v>
      </c>
      <c r="AC28" s="80">
        <f t="shared" si="15"/>
        <v>4373.46</v>
      </c>
      <c r="AD28" s="80">
        <f t="shared" si="10"/>
        <v>5574.42</v>
      </c>
      <c r="AE28" s="77"/>
    </row>
    <row r="29" s="65" customFormat="1" ht="30" customHeight="1" spans="1:32">
      <c r="A29" s="81"/>
      <c r="B29" s="81"/>
      <c r="C29" s="82"/>
      <c r="D29" s="83"/>
      <c r="E29" s="83"/>
      <c r="F29" s="77" t="s">
        <v>22</v>
      </c>
      <c r="G29" s="78">
        <v>7159</v>
      </c>
      <c r="H29" s="49">
        <v>0.16</v>
      </c>
      <c r="I29" s="49">
        <f t="shared" si="5"/>
        <v>1145.44</v>
      </c>
      <c r="J29" s="49">
        <v>12</v>
      </c>
      <c r="K29" s="49">
        <f t="shared" si="21"/>
        <v>13745.28</v>
      </c>
      <c r="L29" s="77" t="s">
        <v>22</v>
      </c>
      <c r="M29" s="49">
        <f t="shared" si="6"/>
        <v>7159</v>
      </c>
      <c r="N29" s="49">
        <v>0.006</v>
      </c>
      <c r="O29" s="49">
        <f t="shared" si="19"/>
        <v>42.95</v>
      </c>
      <c r="P29" s="49">
        <f t="shared" si="7"/>
        <v>12</v>
      </c>
      <c r="Q29" s="49">
        <f t="shared" si="11"/>
        <v>515.4</v>
      </c>
      <c r="R29" s="77" t="s">
        <v>22</v>
      </c>
      <c r="S29" s="49">
        <f t="shared" si="8"/>
        <v>7159</v>
      </c>
      <c r="T29" s="49">
        <v>0.007</v>
      </c>
      <c r="U29" s="49">
        <f t="shared" si="20"/>
        <v>50.11</v>
      </c>
      <c r="V29" s="49">
        <v>12</v>
      </c>
      <c r="W29" s="49">
        <f t="shared" si="9"/>
        <v>601.32</v>
      </c>
      <c r="X29" s="77" t="s">
        <v>23</v>
      </c>
      <c r="Y29" s="78">
        <f t="shared" si="18"/>
        <v>7159</v>
      </c>
      <c r="Z29" s="49">
        <v>0.075</v>
      </c>
      <c r="AA29" s="49">
        <f t="shared" si="17"/>
        <v>536.93</v>
      </c>
      <c r="AB29" s="79">
        <v>6</v>
      </c>
      <c r="AC29" s="80">
        <f t="shared" si="15"/>
        <v>3221.58</v>
      </c>
      <c r="AD29" s="80">
        <f t="shared" si="10"/>
        <v>18083.58</v>
      </c>
      <c r="AE29" s="77"/>
      <c r="AF29" s="65">
        <f>AD29+AD28</f>
        <v>23658</v>
      </c>
    </row>
    <row r="30" s="65" customFormat="1" ht="30" customHeight="1" spans="1:32">
      <c r="A30" s="74">
        <v>14</v>
      </c>
      <c r="B30" s="74" t="s">
        <v>48</v>
      </c>
      <c r="C30" s="75" t="s">
        <v>49</v>
      </c>
      <c r="D30" s="76">
        <v>44279</v>
      </c>
      <c r="E30" s="76">
        <v>44410</v>
      </c>
      <c r="F30" s="77" t="s">
        <v>20</v>
      </c>
      <c r="G30" s="78">
        <v>6000</v>
      </c>
      <c r="H30" s="49">
        <v>0.16</v>
      </c>
      <c r="I30" s="49">
        <f t="shared" si="5"/>
        <v>960</v>
      </c>
      <c r="J30" s="49">
        <v>1</v>
      </c>
      <c r="K30" s="49">
        <f t="shared" si="21"/>
        <v>960</v>
      </c>
      <c r="L30" s="77" t="s">
        <v>20</v>
      </c>
      <c r="M30" s="49">
        <f t="shared" si="6"/>
        <v>6000</v>
      </c>
      <c r="N30" s="49">
        <v>0.006</v>
      </c>
      <c r="O30" s="49">
        <f t="shared" ref="O30:O35" si="22">ROUND(M30*N30,2)</f>
        <v>36</v>
      </c>
      <c r="P30" s="49">
        <f t="shared" si="7"/>
        <v>1</v>
      </c>
      <c r="Q30" s="49">
        <f t="shared" si="11"/>
        <v>36</v>
      </c>
      <c r="R30" s="77" t="s">
        <v>20</v>
      </c>
      <c r="S30" s="49">
        <f t="shared" si="8"/>
        <v>6000</v>
      </c>
      <c r="T30" s="49">
        <v>0.007</v>
      </c>
      <c r="U30" s="49">
        <f t="shared" ref="U30:U35" si="23">ROUND(S30*T30,2)</f>
        <v>42</v>
      </c>
      <c r="V30" s="49">
        <v>1</v>
      </c>
      <c r="W30" s="49">
        <f t="shared" si="9"/>
        <v>42</v>
      </c>
      <c r="X30" s="77" t="s">
        <v>21</v>
      </c>
      <c r="Y30" s="78">
        <v>6000</v>
      </c>
      <c r="Z30" s="49">
        <v>0.09</v>
      </c>
      <c r="AA30" s="49">
        <f t="shared" si="17"/>
        <v>540</v>
      </c>
      <c r="AB30" s="79">
        <v>7</v>
      </c>
      <c r="AC30" s="80">
        <f t="shared" si="15"/>
        <v>3780</v>
      </c>
      <c r="AD30" s="80">
        <f t="shared" si="10"/>
        <v>4818</v>
      </c>
      <c r="AE30" s="77"/>
    </row>
    <row r="31" s="65" customFormat="1" ht="30" customHeight="1" spans="1:32">
      <c r="A31" s="81"/>
      <c r="B31" s="81"/>
      <c r="C31" s="82"/>
      <c r="D31" s="83"/>
      <c r="E31" s="83"/>
      <c r="F31" s="77" t="s">
        <v>22</v>
      </c>
      <c r="G31" s="78">
        <v>6000</v>
      </c>
      <c r="H31" s="49">
        <v>0.16</v>
      </c>
      <c r="I31" s="49">
        <f t="shared" si="5"/>
        <v>960</v>
      </c>
      <c r="J31" s="49">
        <v>12</v>
      </c>
      <c r="K31" s="49">
        <f t="shared" si="21"/>
        <v>11520</v>
      </c>
      <c r="L31" s="77" t="s">
        <v>22</v>
      </c>
      <c r="M31" s="49">
        <f t="shared" si="6"/>
        <v>6000</v>
      </c>
      <c r="N31" s="49">
        <v>0.006</v>
      </c>
      <c r="O31" s="49">
        <f t="shared" si="22"/>
        <v>36</v>
      </c>
      <c r="P31" s="49">
        <f t="shared" si="7"/>
        <v>12</v>
      </c>
      <c r="Q31" s="49">
        <f t="shared" si="11"/>
        <v>432</v>
      </c>
      <c r="R31" s="77" t="s">
        <v>22</v>
      </c>
      <c r="S31" s="49">
        <f t="shared" si="8"/>
        <v>6000</v>
      </c>
      <c r="T31" s="49">
        <v>0.007</v>
      </c>
      <c r="U31" s="49">
        <f t="shared" si="23"/>
        <v>42</v>
      </c>
      <c r="V31" s="49">
        <v>12</v>
      </c>
      <c r="W31" s="49">
        <f t="shared" si="9"/>
        <v>504</v>
      </c>
      <c r="X31" s="77" t="s">
        <v>23</v>
      </c>
      <c r="Y31" s="78">
        <v>6000</v>
      </c>
      <c r="Z31" s="49">
        <v>0.075</v>
      </c>
      <c r="AA31" s="49">
        <f t="shared" ref="AA31:AA79" si="24">ROUND(Y31*Z31,2)</f>
        <v>450</v>
      </c>
      <c r="AB31" s="79">
        <v>6</v>
      </c>
      <c r="AC31" s="80">
        <f t="shared" si="15"/>
        <v>2700</v>
      </c>
      <c r="AD31" s="80">
        <f t="shared" si="10"/>
        <v>15156</v>
      </c>
      <c r="AE31" s="77"/>
      <c r="AF31" s="65">
        <f>AD31+AD30</f>
        <v>19974</v>
      </c>
    </row>
    <row r="32" s="65" customFormat="1" ht="30" customHeight="1" spans="1:32">
      <c r="A32" s="74">
        <v>15</v>
      </c>
      <c r="B32" s="74" t="s">
        <v>50</v>
      </c>
      <c r="C32" s="75" t="s">
        <v>51</v>
      </c>
      <c r="D32" s="76">
        <v>44713</v>
      </c>
      <c r="E32" s="76">
        <v>44725</v>
      </c>
      <c r="F32" s="77" t="s">
        <v>20</v>
      </c>
      <c r="G32" s="78">
        <v>4659</v>
      </c>
      <c r="H32" s="49">
        <v>0.16</v>
      </c>
      <c r="I32" s="49">
        <f t="shared" si="5"/>
        <v>745.44</v>
      </c>
      <c r="J32" s="49">
        <v>1</v>
      </c>
      <c r="K32" s="49">
        <f t="shared" ref="K32:K37" si="25">I32*J32</f>
        <v>745.44</v>
      </c>
      <c r="L32" s="77" t="s">
        <v>20</v>
      </c>
      <c r="M32" s="49">
        <f t="shared" si="6"/>
        <v>4659</v>
      </c>
      <c r="N32" s="49">
        <v>0.006</v>
      </c>
      <c r="O32" s="49">
        <f t="shared" si="22"/>
        <v>27.95</v>
      </c>
      <c r="P32" s="49">
        <f t="shared" si="7"/>
        <v>1</v>
      </c>
      <c r="Q32" s="49">
        <f t="shared" si="11"/>
        <v>27.95</v>
      </c>
      <c r="R32" s="77" t="s">
        <v>20</v>
      </c>
      <c r="S32" s="49">
        <f t="shared" si="8"/>
        <v>4659</v>
      </c>
      <c r="T32" s="49">
        <v>0.007</v>
      </c>
      <c r="U32" s="49">
        <f t="shared" si="23"/>
        <v>32.61</v>
      </c>
      <c r="V32" s="49">
        <v>1</v>
      </c>
      <c r="W32" s="49">
        <f t="shared" si="9"/>
        <v>32.61</v>
      </c>
      <c r="X32" s="77" t="s">
        <v>21</v>
      </c>
      <c r="Y32" s="78">
        <v>5955.25</v>
      </c>
      <c r="Z32" s="49">
        <v>0.09</v>
      </c>
      <c r="AA32" s="49">
        <f t="shared" si="24"/>
        <v>535.97</v>
      </c>
      <c r="AB32" s="79">
        <v>7</v>
      </c>
      <c r="AC32" s="80">
        <f t="shared" si="15"/>
        <v>3751.79</v>
      </c>
      <c r="AD32" s="80">
        <f t="shared" si="10"/>
        <v>4557.79</v>
      </c>
      <c r="AE32" s="77"/>
    </row>
    <row r="33" s="65" customFormat="1" ht="30" customHeight="1" spans="1:32">
      <c r="A33" s="81"/>
      <c r="B33" s="81"/>
      <c r="C33" s="82"/>
      <c r="D33" s="83"/>
      <c r="E33" s="83"/>
      <c r="F33" s="77" t="s">
        <v>22</v>
      </c>
      <c r="G33" s="78">
        <v>7163</v>
      </c>
      <c r="H33" s="49">
        <v>0.16</v>
      </c>
      <c r="I33" s="49">
        <f t="shared" si="5"/>
        <v>1146.08</v>
      </c>
      <c r="J33" s="49">
        <v>12</v>
      </c>
      <c r="K33" s="49">
        <f t="shared" si="25"/>
        <v>13752.96</v>
      </c>
      <c r="L33" s="77" t="s">
        <v>22</v>
      </c>
      <c r="M33" s="49">
        <f t="shared" si="6"/>
        <v>7163</v>
      </c>
      <c r="N33" s="49">
        <v>0.006</v>
      </c>
      <c r="O33" s="49">
        <f t="shared" si="22"/>
        <v>42.98</v>
      </c>
      <c r="P33" s="49">
        <f t="shared" si="7"/>
        <v>12</v>
      </c>
      <c r="Q33" s="49">
        <f t="shared" si="11"/>
        <v>515.76</v>
      </c>
      <c r="R33" s="77" t="s">
        <v>22</v>
      </c>
      <c r="S33" s="49">
        <f t="shared" si="8"/>
        <v>7163</v>
      </c>
      <c r="T33" s="49">
        <v>0.007</v>
      </c>
      <c r="U33" s="49">
        <f t="shared" si="23"/>
        <v>50.14</v>
      </c>
      <c r="V33" s="49">
        <v>12</v>
      </c>
      <c r="W33" s="49">
        <f t="shared" si="9"/>
        <v>601.68</v>
      </c>
      <c r="X33" s="77" t="s">
        <v>23</v>
      </c>
      <c r="Y33" s="78">
        <v>7163</v>
      </c>
      <c r="Z33" s="49">
        <v>0.075</v>
      </c>
      <c r="AA33" s="49">
        <f t="shared" si="24"/>
        <v>537.23</v>
      </c>
      <c r="AB33" s="79">
        <v>6</v>
      </c>
      <c r="AC33" s="80">
        <f t="shared" ref="AC33:AC52" si="26">ROUND(AA33*AB33,2)</f>
        <v>3223.38</v>
      </c>
      <c r="AD33" s="80">
        <f t="shared" si="10"/>
        <v>18093.78</v>
      </c>
      <c r="AE33" s="77"/>
      <c r="AF33" s="65">
        <f>AD33+AD32</f>
        <v>22651.57</v>
      </c>
    </row>
    <row r="34" s="65" customFormat="1" ht="30" customHeight="1" spans="1:32">
      <c r="A34" s="74">
        <v>16</v>
      </c>
      <c r="B34" s="74" t="s">
        <v>52</v>
      </c>
      <c r="C34" s="75" t="s">
        <v>53</v>
      </c>
      <c r="D34" s="76">
        <v>44718</v>
      </c>
      <c r="E34" s="76">
        <v>44739</v>
      </c>
      <c r="F34" s="77" t="s">
        <v>20</v>
      </c>
      <c r="G34" s="78">
        <v>4687</v>
      </c>
      <c r="H34" s="49">
        <v>0.16</v>
      </c>
      <c r="I34" s="49">
        <f t="shared" si="5"/>
        <v>749.92</v>
      </c>
      <c r="J34" s="49">
        <v>1</v>
      </c>
      <c r="K34" s="49">
        <f t="shared" si="25"/>
        <v>749.92</v>
      </c>
      <c r="L34" s="77" t="s">
        <v>20</v>
      </c>
      <c r="M34" s="49">
        <f t="shared" si="6"/>
        <v>4687</v>
      </c>
      <c r="N34" s="49">
        <v>0.006</v>
      </c>
      <c r="O34" s="49">
        <f t="shared" si="22"/>
        <v>28.12</v>
      </c>
      <c r="P34" s="49">
        <f t="shared" si="7"/>
        <v>1</v>
      </c>
      <c r="Q34" s="49">
        <f t="shared" si="11"/>
        <v>28.12</v>
      </c>
      <c r="R34" s="77" t="s">
        <v>20</v>
      </c>
      <c r="S34" s="49">
        <f t="shared" si="8"/>
        <v>4687</v>
      </c>
      <c r="T34" s="49">
        <v>0.007</v>
      </c>
      <c r="U34" s="49">
        <f t="shared" si="23"/>
        <v>32.81</v>
      </c>
      <c r="V34" s="49">
        <v>1</v>
      </c>
      <c r="W34" s="49">
        <f t="shared" si="9"/>
        <v>32.81</v>
      </c>
      <c r="X34" s="77" t="s">
        <v>21</v>
      </c>
      <c r="Y34" s="78">
        <v>5955.25</v>
      </c>
      <c r="Z34" s="49">
        <v>0.09</v>
      </c>
      <c r="AA34" s="49">
        <f t="shared" si="24"/>
        <v>535.97</v>
      </c>
      <c r="AB34" s="79">
        <v>7</v>
      </c>
      <c r="AC34" s="80">
        <f t="shared" si="26"/>
        <v>3751.79</v>
      </c>
      <c r="AD34" s="80">
        <f t="shared" si="10"/>
        <v>4562.64</v>
      </c>
      <c r="AE34" s="77"/>
    </row>
    <row r="35" s="65" customFormat="1" ht="30" customHeight="1" spans="1:32">
      <c r="A35" s="81"/>
      <c r="B35" s="81"/>
      <c r="C35" s="82"/>
      <c r="D35" s="83"/>
      <c r="E35" s="83"/>
      <c r="F35" s="77" t="s">
        <v>22</v>
      </c>
      <c r="G35" s="78">
        <v>7299</v>
      </c>
      <c r="H35" s="49">
        <v>0.16</v>
      </c>
      <c r="I35" s="49">
        <f t="shared" si="5"/>
        <v>1167.84</v>
      </c>
      <c r="J35" s="49">
        <v>12</v>
      </c>
      <c r="K35" s="49">
        <f t="shared" si="25"/>
        <v>14014.08</v>
      </c>
      <c r="L35" s="77" t="s">
        <v>22</v>
      </c>
      <c r="M35" s="49">
        <f t="shared" si="6"/>
        <v>7299</v>
      </c>
      <c r="N35" s="49">
        <v>0.006</v>
      </c>
      <c r="O35" s="49">
        <f t="shared" si="22"/>
        <v>43.79</v>
      </c>
      <c r="P35" s="49">
        <f t="shared" si="7"/>
        <v>12</v>
      </c>
      <c r="Q35" s="49">
        <f t="shared" si="11"/>
        <v>525.48</v>
      </c>
      <c r="R35" s="77" t="s">
        <v>22</v>
      </c>
      <c r="S35" s="49">
        <f t="shared" si="8"/>
        <v>7299</v>
      </c>
      <c r="T35" s="49">
        <v>0.007</v>
      </c>
      <c r="U35" s="49">
        <f t="shared" si="23"/>
        <v>51.09</v>
      </c>
      <c r="V35" s="49">
        <v>12</v>
      </c>
      <c r="W35" s="49">
        <f t="shared" si="9"/>
        <v>613.08</v>
      </c>
      <c r="X35" s="77" t="s">
        <v>23</v>
      </c>
      <c r="Y35" s="84">
        <v>7299</v>
      </c>
      <c r="Z35" s="49">
        <v>0.075</v>
      </c>
      <c r="AA35" s="49">
        <f t="shared" si="24"/>
        <v>547.43</v>
      </c>
      <c r="AB35" s="79">
        <v>6</v>
      </c>
      <c r="AC35" s="80">
        <f t="shared" si="26"/>
        <v>3284.58</v>
      </c>
      <c r="AD35" s="80">
        <f t="shared" si="10"/>
        <v>18437.22</v>
      </c>
      <c r="AE35" s="77"/>
      <c r="AF35" s="65">
        <f>AD35+AD34</f>
        <v>22999.86</v>
      </c>
    </row>
    <row r="36" s="65" customFormat="1" ht="30" customHeight="1" spans="1:32">
      <c r="A36" s="74">
        <v>17</v>
      </c>
      <c r="B36" s="74" t="s">
        <v>54</v>
      </c>
      <c r="C36" s="75" t="s">
        <v>55</v>
      </c>
      <c r="D36" s="76">
        <v>44734</v>
      </c>
      <c r="E36" s="76">
        <v>44743</v>
      </c>
      <c r="F36" s="77" t="s">
        <v>20</v>
      </c>
      <c r="G36" s="78">
        <v>4819</v>
      </c>
      <c r="H36" s="49">
        <v>0.16</v>
      </c>
      <c r="I36" s="49">
        <f t="shared" si="5"/>
        <v>771.04</v>
      </c>
      <c r="J36" s="49">
        <v>1</v>
      </c>
      <c r="K36" s="49">
        <f t="shared" si="25"/>
        <v>771.04</v>
      </c>
      <c r="L36" s="77" t="s">
        <v>20</v>
      </c>
      <c r="M36" s="49">
        <f t="shared" si="6"/>
        <v>4819</v>
      </c>
      <c r="N36" s="49">
        <v>0.006</v>
      </c>
      <c r="O36" s="49">
        <f t="shared" ref="O36:O41" si="27">ROUND(M36*N36,2)</f>
        <v>28.91</v>
      </c>
      <c r="P36" s="49">
        <f t="shared" si="7"/>
        <v>1</v>
      </c>
      <c r="Q36" s="49">
        <f t="shared" si="11"/>
        <v>28.91</v>
      </c>
      <c r="R36" s="77" t="s">
        <v>20</v>
      </c>
      <c r="S36" s="49">
        <f t="shared" si="8"/>
        <v>4819</v>
      </c>
      <c r="T36" s="49">
        <v>0.007</v>
      </c>
      <c r="U36" s="49">
        <f t="shared" ref="U36:U41" si="28">ROUND(S36*T36,2)</f>
        <v>33.73</v>
      </c>
      <c r="V36" s="49">
        <v>1</v>
      </c>
      <c r="W36" s="49">
        <f t="shared" si="9"/>
        <v>33.73</v>
      </c>
      <c r="X36" s="77" t="s">
        <v>21</v>
      </c>
      <c r="Y36" s="78">
        <v>5955.25</v>
      </c>
      <c r="Z36" s="49">
        <v>0.09</v>
      </c>
      <c r="AA36" s="49">
        <f t="shared" si="24"/>
        <v>535.97</v>
      </c>
      <c r="AB36" s="79">
        <v>7</v>
      </c>
      <c r="AC36" s="80">
        <f t="shared" si="26"/>
        <v>3751.79</v>
      </c>
      <c r="AD36" s="80">
        <f t="shared" si="10"/>
        <v>4585.47</v>
      </c>
      <c r="AE36" s="77"/>
    </row>
    <row r="37" s="65" customFormat="1" ht="30" customHeight="1" spans="1:32">
      <c r="A37" s="81"/>
      <c r="B37" s="81"/>
      <c r="C37" s="82"/>
      <c r="D37" s="83"/>
      <c r="E37" s="83"/>
      <c r="F37" s="77" t="s">
        <v>22</v>
      </c>
      <c r="G37" s="78">
        <v>5480</v>
      </c>
      <c r="H37" s="49">
        <v>0.16</v>
      </c>
      <c r="I37" s="49">
        <f t="shared" ref="I37:I78" si="29">ROUND(G37*H37,2)</f>
        <v>876.8</v>
      </c>
      <c r="J37" s="49">
        <v>12</v>
      </c>
      <c r="K37" s="49">
        <f t="shared" si="25"/>
        <v>10521.6</v>
      </c>
      <c r="L37" s="77" t="s">
        <v>22</v>
      </c>
      <c r="M37" s="49">
        <f t="shared" ref="M37:M80" si="30">G37</f>
        <v>5480</v>
      </c>
      <c r="N37" s="49">
        <v>0.006</v>
      </c>
      <c r="O37" s="49">
        <f t="shared" si="27"/>
        <v>32.88</v>
      </c>
      <c r="P37" s="49">
        <f t="shared" ref="P37:P80" si="31">J37</f>
        <v>12</v>
      </c>
      <c r="Q37" s="49">
        <f t="shared" ref="Q37:Q80" si="32">ROUND(O37*P37,2)</f>
        <v>394.56</v>
      </c>
      <c r="R37" s="77" t="s">
        <v>22</v>
      </c>
      <c r="S37" s="49">
        <f t="shared" ref="S37:S80" si="33">G37</f>
        <v>5480</v>
      </c>
      <c r="T37" s="49">
        <v>0.007</v>
      </c>
      <c r="U37" s="49">
        <f t="shared" si="28"/>
        <v>38.36</v>
      </c>
      <c r="V37" s="49">
        <v>12</v>
      </c>
      <c r="W37" s="49">
        <f t="shared" ref="W37:W80" si="34">ROUND(U37*V37,2)</f>
        <v>460.32</v>
      </c>
      <c r="X37" s="77" t="s">
        <v>23</v>
      </c>
      <c r="Y37" s="78">
        <v>5955.25</v>
      </c>
      <c r="Z37" s="49">
        <v>0.075</v>
      </c>
      <c r="AA37" s="49">
        <f t="shared" si="24"/>
        <v>446.64</v>
      </c>
      <c r="AB37" s="79">
        <v>6</v>
      </c>
      <c r="AC37" s="80">
        <f t="shared" si="26"/>
        <v>2679.84</v>
      </c>
      <c r="AD37" s="80">
        <f t="shared" ref="AD37:AD68" si="35">K37+Q37+W37+AC37</f>
        <v>14056.32</v>
      </c>
      <c r="AE37" s="77"/>
      <c r="AF37" s="65">
        <f>AD37+AD36</f>
        <v>18641.79</v>
      </c>
    </row>
    <row r="38" s="65" customFormat="1" ht="30" customHeight="1" spans="1:32">
      <c r="A38" s="74">
        <v>18</v>
      </c>
      <c r="B38" s="74" t="s">
        <v>56</v>
      </c>
      <c r="C38" s="75" t="s">
        <v>57</v>
      </c>
      <c r="D38" s="76">
        <v>44734</v>
      </c>
      <c r="E38" s="76">
        <v>44745</v>
      </c>
      <c r="F38" s="77" t="s">
        <v>20</v>
      </c>
      <c r="G38" s="78">
        <v>5387</v>
      </c>
      <c r="H38" s="49">
        <v>0.16</v>
      </c>
      <c r="I38" s="49">
        <f t="shared" si="29"/>
        <v>861.92</v>
      </c>
      <c r="J38" s="49">
        <v>1</v>
      </c>
      <c r="K38" s="49">
        <f t="shared" ref="K38:K43" si="36">I38*J38</f>
        <v>861.92</v>
      </c>
      <c r="L38" s="77" t="s">
        <v>20</v>
      </c>
      <c r="M38" s="49">
        <f t="shared" si="30"/>
        <v>5387</v>
      </c>
      <c r="N38" s="49">
        <v>0.006</v>
      </c>
      <c r="O38" s="49">
        <f t="shared" si="27"/>
        <v>32.32</v>
      </c>
      <c r="P38" s="49">
        <f t="shared" si="31"/>
        <v>1</v>
      </c>
      <c r="Q38" s="49">
        <f t="shared" si="32"/>
        <v>32.32</v>
      </c>
      <c r="R38" s="77" t="s">
        <v>20</v>
      </c>
      <c r="S38" s="49">
        <f t="shared" si="33"/>
        <v>5387</v>
      </c>
      <c r="T38" s="49">
        <v>0.007</v>
      </c>
      <c r="U38" s="49">
        <f t="shared" si="28"/>
        <v>37.71</v>
      </c>
      <c r="V38" s="49">
        <v>1</v>
      </c>
      <c r="W38" s="49">
        <f t="shared" si="34"/>
        <v>37.71</v>
      </c>
      <c r="X38" s="77" t="s">
        <v>21</v>
      </c>
      <c r="Y38" s="78">
        <v>5955.25</v>
      </c>
      <c r="Z38" s="49">
        <v>0.09</v>
      </c>
      <c r="AA38" s="49">
        <f t="shared" si="24"/>
        <v>535.97</v>
      </c>
      <c r="AB38" s="79">
        <v>7</v>
      </c>
      <c r="AC38" s="80">
        <f t="shared" si="26"/>
        <v>3751.79</v>
      </c>
      <c r="AD38" s="80">
        <f t="shared" si="35"/>
        <v>4683.74</v>
      </c>
      <c r="AE38" s="77"/>
    </row>
    <row r="39" s="65" customFormat="1" ht="30" customHeight="1" spans="1:32">
      <c r="A39" s="81"/>
      <c r="B39" s="81"/>
      <c r="C39" s="82"/>
      <c r="D39" s="83"/>
      <c r="E39" s="83"/>
      <c r="F39" s="77" t="s">
        <v>22</v>
      </c>
      <c r="G39" s="78">
        <v>7558</v>
      </c>
      <c r="H39" s="49">
        <v>0.16</v>
      </c>
      <c r="I39" s="49">
        <f t="shared" si="29"/>
        <v>1209.28</v>
      </c>
      <c r="J39" s="49">
        <v>12</v>
      </c>
      <c r="K39" s="49">
        <f t="shared" si="36"/>
        <v>14511.36</v>
      </c>
      <c r="L39" s="77" t="s">
        <v>22</v>
      </c>
      <c r="M39" s="49">
        <f t="shared" si="30"/>
        <v>7558</v>
      </c>
      <c r="N39" s="49">
        <v>0.006</v>
      </c>
      <c r="O39" s="49">
        <f t="shared" si="27"/>
        <v>45.35</v>
      </c>
      <c r="P39" s="49">
        <f t="shared" si="31"/>
        <v>12</v>
      </c>
      <c r="Q39" s="49">
        <f t="shared" si="32"/>
        <v>544.2</v>
      </c>
      <c r="R39" s="77" t="s">
        <v>22</v>
      </c>
      <c r="S39" s="49">
        <f t="shared" si="33"/>
        <v>7558</v>
      </c>
      <c r="T39" s="49">
        <v>0.007</v>
      </c>
      <c r="U39" s="49">
        <f t="shared" si="28"/>
        <v>52.91</v>
      </c>
      <c r="V39" s="49">
        <v>12</v>
      </c>
      <c r="W39" s="49">
        <f t="shared" si="34"/>
        <v>634.92</v>
      </c>
      <c r="X39" s="77" t="s">
        <v>23</v>
      </c>
      <c r="Y39" s="78">
        <v>7558</v>
      </c>
      <c r="Z39" s="49">
        <v>0.075</v>
      </c>
      <c r="AA39" s="49">
        <f t="shared" si="24"/>
        <v>566.85</v>
      </c>
      <c r="AB39" s="79">
        <v>6</v>
      </c>
      <c r="AC39" s="80">
        <f t="shared" si="26"/>
        <v>3401.1</v>
      </c>
      <c r="AD39" s="80">
        <f t="shared" si="35"/>
        <v>19091.58</v>
      </c>
      <c r="AE39" s="77"/>
      <c r="AF39" s="65">
        <f>AD39+AD38</f>
        <v>23775.32</v>
      </c>
    </row>
    <row r="40" s="65" customFormat="1" ht="30" customHeight="1" spans="1:32">
      <c r="A40" s="79">
        <v>19</v>
      </c>
      <c r="B40" s="79" t="s">
        <v>58</v>
      </c>
      <c r="C40" s="85" t="s">
        <v>59</v>
      </c>
      <c r="D40" s="50">
        <v>44716</v>
      </c>
      <c r="E40" s="50">
        <v>44745</v>
      </c>
      <c r="F40" s="77" t="s">
        <v>20</v>
      </c>
      <c r="G40" s="78">
        <v>7723</v>
      </c>
      <c r="H40" s="49">
        <v>0.16</v>
      </c>
      <c r="I40" s="49">
        <f t="shared" si="29"/>
        <v>1235.68</v>
      </c>
      <c r="J40" s="49">
        <v>1</v>
      </c>
      <c r="K40" s="49">
        <f t="shared" si="36"/>
        <v>1235.68</v>
      </c>
      <c r="L40" s="77" t="s">
        <v>20</v>
      </c>
      <c r="M40" s="49">
        <f t="shared" si="30"/>
        <v>7723</v>
      </c>
      <c r="N40" s="49">
        <v>0.006</v>
      </c>
      <c r="O40" s="49">
        <f t="shared" si="27"/>
        <v>46.34</v>
      </c>
      <c r="P40" s="49">
        <f t="shared" si="31"/>
        <v>1</v>
      </c>
      <c r="Q40" s="49">
        <f t="shared" si="32"/>
        <v>46.34</v>
      </c>
      <c r="R40" s="77" t="s">
        <v>20</v>
      </c>
      <c r="S40" s="49">
        <f t="shared" si="33"/>
        <v>7723</v>
      </c>
      <c r="T40" s="49">
        <v>0.007</v>
      </c>
      <c r="U40" s="49">
        <f t="shared" si="28"/>
        <v>54.06</v>
      </c>
      <c r="V40" s="49">
        <v>1</v>
      </c>
      <c r="W40" s="49">
        <f t="shared" si="34"/>
        <v>54.06</v>
      </c>
      <c r="X40" s="77" t="s">
        <v>21</v>
      </c>
      <c r="Y40" s="78">
        <f t="shared" ref="Y40:Y43" si="37">M40</f>
        <v>7723</v>
      </c>
      <c r="Z40" s="49">
        <v>0.09</v>
      </c>
      <c r="AA40" s="49">
        <f t="shared" si="24"/>
        <v>695.07</v>
      </c>
      <c r="AB40" s="79">
        <v>7</v>
      </c>
      <c r="AC40" s="80">
        <f t="shared" si="26"/>
        <v>4865.49</v>
      </c>
      <c r="AD40" s="80">
        <f t="shared" si="35"/>
        <v>6201.57</v>
      </c>
      <c r="AE40" s="77"/>
    </row>
    <row r="41" s="65" customFormat="1" ht="30" customHeight="1" spans="1:32">
      <c r="A41" s="79"/>
      <c r="B41" s="79"/>
      <c r="C41" s="85"/>
      <c r="D41" s="50"/>
      <c r="E41" s="50"/>
      <c r="F41" s="77" t="s">
        <v>22</v>
      </c>
      <c r="G41" s="78">
        <v>10373</v>
      </c>
      <c r="H41" s="49">
        <v>0.16</v>
      </c>
      <c r="I41" s="49">
        <f t="shared" si="29"/>
        <v>1659.68</v>
      </c>
      <c r="J41" s="49">
        <v>12</v>
      </c>
      <c r="K41" s="49">
        <f t="shared" si="36"/>
        <v>19916.16</v>
      </c>
      <c r="L41" s="77" t="s">
        <v>22</v>
      </c>
      <c r="M41" s="49">
        <f t="shared" si="30"/>
        <v>10373</v>
      </c>
      <c r="N41" s="49">
        <v>0.006</v>
      </c>
      <c r="O41" s="49">
        <f t="shared" si="27"/>
        <v>62.24</v>
      </c>
      <c r="P41" s="49">
        <f t="shared" si="31"/>
        <v>12</v>
      </c>
      <c r="Q41" s="49">
        <f t="shared" si="32"/>
        <v>746.88</v>
      </c>
      <c r="R41" s="77" t="s">
        <v>22</v>
      </c>
      <c r="S41" s="49">
        <f t="shared" si="33"/>
        <v>10373</v>
      </c>
      <c r="T41" s="49">
        <v>0.007</v>
      </c>
      <c r="U41" s="49">
        <f t="shared" si="28"/>
        <v>72.61</v>
      </c>
      <c r="V41" s="49">
        <v>12</v>
      </c>
      <c r="W41" s="49">
        <f t="shared" si="34"/>
        <v>871.32</v>
      </c>
      <c r="X41" s="77" t="s">
        <v>23</v>
      </c>
      <c r="Y41" s="78">
        <f t="shared" si="37"/>
        <v>10373</v>
      </c>
      <c r="Z41" s="49">
        <v>0.075</v>
      </c>
      <c r="AA41" s="49">
        <f t="shared" si="24"/>
        <v>777.98</v>
      </c>
      <c r="AB41" s="79">
        <v>6</v>
      </c>
      <c r="AC41" s="80">
        <f t="shared" si="26"/>
        <v>4667.88</v>
      </c>
      <c r="AD41" s="80">
        <f t="shared" si="35"/>
        <v>26202.24</v>
      </c>
      <c r="AE41" s="77"/>
      <c r="AF41" s="65">
        <f>AD41+AD40</f>
        <v>32403.81</v>
      </c>
    </row>
    <row r="42" s="65" customFormat="1" ht="30" customHeight="1" spans="1:32">
      <c r="A42" s="74">
        <v>20</v>
      </c>
      <c r="B42" s="74" t="s">
        <v>60</v>
      </c>
      <c r="C42" s="75" t="s">
        <v>61</v>
      </c>
      <c r="D42" s="76">
        <v>44643</v>
      </c>
      <c r="E42" s="76">
        <v>44753</v>
      </c>
      <c r="F42" s="77" t="s">
        <v>20</v>
      </c>
      <c r="G42" s="78">
        <v>4333</v>
      </c>
      <c r="H42" s="49">
        <v>0.16</v>
      </c>
      <c r="I42" s="49">
        <f t="shared" si="29"/>
        <v>693.28</v>
      </c>
      <c r="J42" s="49">
        <v>1</v>
      </c>
      <c r="K42" s="49">
        <f t="shared" si="36"/>
        <v>693.28</v>
      </c>
      <c r="L42" s="77" t="s">
        <v>20</v>
      </c>
      <c r="M42" s="49">
        <f t="shared" si="30"/>
        <v>4333</v>
      </c>
      <c r="N42" s="49">
        <v>0.006</v>
      </c>
      <c r="O42" s="49">
        <f t="shared" ref="O42:O80" si="38">ROUND(M42*N42,2)</f>
        <v>26</v>
      </c>
      <c r="P42" s="49">
        <f t="shared" si="31"/>
        <v>1</v>
      </c>
      <c r="Q42" s="49">
        <f t="shared" si="32"/>
        <v>26</v>
      </c>
      <c r="R42" s="77" t="s">
        <v>20</v>
      </c>
      <c r="S42" s="49">
        <f t="shared" si="33"/>
        <v>4333</v>
      </c>
      <c r="T42" s="49">
        <v>0.007</v>
      </c>
      <c r="U42" s="49">
        <f t="shared" ref="U42:U52" si="39">ROUND(S42*T42,2)</f>
        <v>30.33</v>
      </c>
      <c r="V42" s="49">
        <v>1</v>
      </c>
      <c r="W42" s="49">
        <f t="shared" si="34"/>
        <v>30.33</v>
      </c>
      <c r="X42" s="77" t="s">
        <v>21</v>
      </c>
      <c r="Y42" s="78">
        <v>5955.25</v>
      </c>
      <c r="Z42" s="49">
        <v>0.09</v>
      </c>
      <c r="AA42" s="49">
        <f t="shared" si="24"/>
        <v>535.97</v>
      </c>
      <c r="AB42" s="79">
        <v>7</v>
      </c>
      <c r="AC42" s="80">
        <f t="shared" si="26"/>
        <v>3751.79</v>
      </c>
      <c r="AD42" s="80">
        <f t="shared" si="35"/>
        <v>4501.4</v>
      </c>
      <c r="AE42" s="77"/>
    </row>
    <row r="43" s="65" customFormat="1" ht="30" customHeight="1" spans="1:32">
      <c r="A43" s="81"/>
      <c r="B43" s="81"/>
      <c r="C43" s="82"/>
      <c r="D43" s="83"/>
      <c r="E43" s="83"/>
      <c r="F43" s="77" t="s">
        <v>22</v>
      </c>
      <c r="G43" s="78">
        <v>6735</v>
      </c>
      <c r="H43" s="49">
        <v>0.16</v>
      </c>
      <c r="I43" s="49">
        <f t="shared" si="29"/>
        <v>1077.6</v>
      </c>
      <c r="J43" s="49">
        <v>12</v>
      </c>
      <c r="K43" s="49">
        <f t="shared" si="36"/>
        <v>12931.2</v>
      </c>
      <c r="L43" s="77" t="s">
        <v>22</v>
      </c>
      <c r="M43" s="49">
        <f t="shared" si="30"/>
        <v>6735</v>
      </c>
      <c r="N43" s="49">
        <v>0.006</v>
      </c>
      <c r="O43" s="49">
        <f t="shared" si="38"/>
        <v>40.41</v>
      </c>
      <c r="P43" s="49">
        <f t="shared" si="31"/>
        <v>12</v>
      </c>
      <c r="Q43" s="49">
        <f t="shared" si="32"/>
        <v>484.92</v>
      </c>
      <c r="R43" s="77" t="s">
        <v>22</v>
      </c>
      <c r="S43" s="49">
        <f t="shared" si="33"/>
        <v>6735</v>
      </c>
      <c r="T43" s="49">
        <v>0.007</v>
      </c>
      <c r="U43" s="49">
        <f t="shared" si="39"/>
        <v>47.15</v>
      </c>
      <c r="V43" s="49">
        <v>12</v>
      </c>
      <c r="W43" s="49">
        <f t="shared" si="34"/>
        <v>565.8</v>
      </c>
      <c r="X43" s="77" t="s">
        <v>23</v>
      </c>
      <c r="Y43" s="78">
        <f t="shared" si="37"/>
        <v>6735</v>
      </c>
      <c r="Z43" s="49">
        <v>0.075</v>
      </c>
      <c r="AA43" s="49">
        <f t="shared" si="24"/>
        <v>505.13</v>
      </c>
      <c r="AB43" s="79">
        <v>6</v>
      </c>
      <c r="AC43" s="80">
        <f t="shared" si="26"/>
        <v>3030.78</v>
      </c>
      <c r="AD43" s="80">
        <f t="shared" si="35"/>
        <v>17012.7</v>
      </c>
      <c r="AE43" s="77"/>
      <c r="AF43" s="65">
        <f>AD43+AD42</f>
        <v>21514.1</v>
      </c>
    </row>
    <row r="44" s="65" customFormat="1" ht="30" customHeight="1" spans="1:32">
      <c r="A44" s="74">
        <v>21</v>
      </c>
      <c r="B44" s="74" t="s">
        <v>62</v>
      </c>
      <c r="C44" s="75" t="s">
        <v>63</v>
      </c>
      <c r="D44" s="76">
        <v>44743</v>
      </c>
      <c r="E44" s="76">
        <v>44763</v>
      </c>
      <c r="F44" s="77" t="s">
        <v>20</v>
      </c>
      <c r="G44" s="78">
        <v>4842</v>
      </c>
      <c r="H44" s="49">
        <v>0.16</v>
      </c>
      <c r="I44" s="49">
        <f t="shared" si="29"/>
        <v>774.72</v>
      </c>
      <c r="J44" s="49">
        <v>1</v>
      </c>
      <c r="K44" s="49">
        <f t="shared" ref="K44:K52" si="40">I44*J44</f>
        <v>774.72</v>
      </c>
      <c r="L44" s="77" t="s">
        <v>20</v>
      </c>
      <c r="M44" s="49">
        <f t="shared" si="30"/>
        <v>4842</v>
      </c>
      <c r="N44" s="49">
        <v>0.006</v>
      </c>
      <c r="O44" s="49">
        <f t="shared" si="38"/>
        <v>29.05</v>
      </c>
      <c r="P44" s="49">
        <f t="shared" si="31"/>
        <v>1</v>
      </c>
      <c r="Q44" s="49">
        <f t="shared" si="32"/>
        <v>29.05</v>
      </c>
      <c r="R44" s="77" t="s">
        <v>20</v>
      </c>
      <c r="S44" s="49">
        <f t="shared" si="33"/>
        <v>4842</v>
      </c>
      <c r="T44" s="49">
        <v>0.007</v>
      </c>
      <c r="U44" s="49">
        <f t="shared" si="39"/>
        <v>33.89</v>
      </c>
      <c r="V44" s="49">
        <v>1</v>
      </c>
      <c r="W44" s="49">
        <f t="shared" si="34"/>
        <v>33.89</v>
      </c>
      <c r="X44" s="77" t="s">
        <v>21</v>
      </c>
      <c r="Y44" s="78">
        <v>5955.25</v>
      </c>
      <c r="Z44" s="49">
        <v>0.09</v>
      </c>
      <c r="AA44" s="49">
        <f t="shared" si="24"/>
        <v>535.97</v>
      </c>
      <c r="AB44" s="79">
        <v>7</v>
      </c>
      <c r="AC44" s="80">
        <f t="shared" si="26"/>
        <v>3751.79</v>
      </c>
      <c r="AD44" s="80">
        <f t="shared" si="35"/>
        <v>4589.45</v>
      </c>
      <c r="AE44" s="77"/>
    </row>
    <row r="45" s="65" customFormat="1" ht="30" customHeight="1" spans="1:32">
      <c r="A45" s="81"/>
      <c r="B45" s="81"/>
      <c r="C45" s="82"/>
      <c r="D45" s="83"/>
      <c r="E45" s="83"/>
      <c r="F45" s="77" t="s">
        <v>22</v>
      </c>
      <c r="G45" s="78">
        <v>5429</v>
      </c>
      <c r="H45" s="49">
        <v>0.16</v>
      </c>
      <c r="I45" s="49">
        <f t="shared" si="29"/>
        <v>868.64</v>
      </c>
      <c r="J45" s="49">
        <v>12</v>
      </c>
      <c r="K45" s="49">
        <f t="shared" si="40"/>
        <v>10423.68</v>
      </c>
      <c r="L45" s="77" t="s">
        <v>22</v>
      </c>
      <c r="M45" s="49">
        <f t="shared" si="30"/>
        <v>5429</v>
      </c>
      <c r="N45" s="49">
        <v>0.006</v>
      </c>
      <c r="O45" s="49">
        <f t="shared" si="38"/>
        <v>32.57</v>
      </c>
      <c r="P45" s="49">
        <f t="shared" si="31"/>
        <v>12</v>
      </c>
      <c r="Q45" s="49">
        <f t="shared" si="32"/>
        <v>390.84</v>
      </c>
      <c r="R45" s="77" t="s">
        <v>22</v>
      </c>
      <c r="S45" s="49">
        <f t="shared" si="33"/>
        <v>5429</v>
      </c>
      <c r="T45" s="49">
        <v>0.007</v>
      </c>
      <c r="U45" s="49">
        <f t="shared" si="39"/>
        <v>38</v>
      </c>
      <c r="V45" s="49">
        <v>12</v>
      </c>
      <c r="W45" s="49">
        <f t="shared" si="34"/>
        <v>456</v>
      </c>
      <c r="X45" s="77" t="s">
        <v>23</v>
      </c>
      <c r="Y45" s="78">
        <v>5955.25</v>
      </c>
      <c r="Z45" s="49">
        <v>0.075</v>
      </c>
      <c r="AA45" s="49">
        <f t="shared" si="24"/>
        <v>446.64</v>
      </c>
      <c r="AB45" s="79">
        <v>6</v>
      </c>
      <c r="AC45" s="80">
        <f t="shared" si="26"/>
        <v>2679.84</v>
      </c>
      <c r="AD45" s="80">
        <f t="shared" si="35"/>
        <v>13950.36</v>
      </c>
      <c r="AE45" s="77"/>
      <c r="AF45" s="65">
        <f>AD44+AD45</f>
        <v>18539.81</v>
      </c>
    </row>
    <row r="46" s="65" customFormat="1" ht="30" customHeight="1" spans="1:32">
      <c r="A46" s="74">
        <v>22</v>
      </c>
      <c r="B46" s="74" t="s">
        <v>64</v>
      </c>
      <c r="C46" s="75" t="s">
        <v>65</v>
      </c>
      <c r="D46" s="76">
        <v>44717</v>
      </c>
      <c r="E46" s="76">
        <v>44788</v>
      </c>
      <c r="F46" s="77" t="s">
        <v>20</v>
      </c>
      <c r="G46" s="78">
        <v>5047</v>
      </c>
      <c r="H46" s="49">
        <v>0.16</v>
      </c>
      <c r="I46" s="49">
        <f t="shared" si="29"/>
        <v>807.52</v>
      </c>
      <c r="J46" s="49">
        <v>1</v>
      </c>
      <c r="K46" s="49">
        <f t="shared" si="40"/>
        <v>807.52</v>
      </c>
      <c r="L46" s="77" t="s">
        <v>20</v>
      </c>
      <c r="M46" s="49">
        <f t="shared" si="30"/>
        <v>5047</v>
      </c>
      <c r="N46" s="49">
        <v>0.006</v>
      </c>
      <c r="O46" s="49">
        <f t="shared" si="38"/>
        <v>30.28</v>
      </c>
      <c r="P46" s="49">
        <f t="shared" si="31"/>
        <v>1</v>
      </c>
      <c r="Q46" s="49">
        <f t="shared" si="32"/>
        <v>30.28</v>
      </c>
      <c r="R46" s="77" t="s">
        <v>20</v>
      </c>
      <c r="S46" s="49">
        <f t="shared" si="33"/>
        <v>5047</v>
      </c>
      <c r="T46" s="49">
        <v>0.007</v>
      </c>
      <c r="U46" s="49">
        <f t="shared" si="39"/>
        <v>35.33</v>
      </c>
      <c r="V46" s="49">
        <v>1</v>
      </c>
      <c r="W46" s="49">
        <f t="shared" si="34"/>
        <v>35.33</v>
      </c>
      <c r="X46" s="77" t="s">
        <v>21</v>
      </c>
      <c r="Y46" s="78">
        <v>5955.25</v>
      </c>
      <c r="Z46" s="49">
        <v>0.09</v>
      </c>
      <c r="AA46" s="49">
        <f t="shared" si="24"/>
        <v>535.97</v>
      </c>
      <c r="AB46" s="79">
        <v>7</v>
      </c>
      <c r="AC46" s="80">
        <f t="shared" si="26"/>
        <v>3751.79</v>
      </c>
      <c r="AD46" s="80">
        <f t="shared" si="35"/>
        <v>4624.92</v>
      </c>
      <c r="AE46" s="77"/>
    </row>
    <row r="47" s="65" customFormat="1" ht="30" customHeight="1" spans="1:32">
      <c r="A47" s="81"/>
      <c r="B47" s="81"/>
      <c r="C47" s="82"/>
      <c r="D47" s="83"/>
      <c r="E47" s="83"/>
      <c r="F47" s="77" t="s">
        <v>22</v>
      </c>
      <c r="G47" s="78">
        <v>5526</v>
      </c>
      <c r="H47" s="49">
        <v>0.16</v>
      </c>
      <c r="I47" s="49">
        <f t="shared" si="29"/>
        <v>884.16</v>
      </c>
      <c r="J47" s="49">
        <v>12</v>
      </c>
      <c r="K47" s="49">
        <f t="shared" si="40"/>
        <v>10609.92</v>
      </c>
      <c r="L47" s="77" t="s">
        <v>22</v>
      </c>
      <c r="M47" s="49">
        <f t="shared" si="30"/>
        <v>5526</v>
      </c>
      <c r="N47" s="49">
        <v>0.006</v>
      </c>
      <c r="O47" s="49">
        <f t="shared" si="38"/>
        <v>33.16</v>
      </c>
      <c r="P47" s="49">
        <f t="shared" si="31"/>
        <v>12</v>
      </c>
      <c r="Q47" s="49">
        <f t="shared" si="32"/>
        <v>397.92</v>
      </c>
      <c r="R47" s="77" t="s">
        <v>22</v>
      </c>
      <c r="S47" s="49">
        <f t="shared" si="33"/>
        <v>5526</v>
      </c>
      <c r="T47" s="49">
        <v>0.007</v>
      </c>
      <c r="U47" s="49">
        <f t="shared" si="39"/>
        <v>38.68</v>
      </c>
      <c r="V47" s="49">
        <v>12</v>
      </c>
      <c r="W47" s="49">
        <f t="shared" si="34"/>
        <v>464.16</v>
      </c>
      <c r="X47" s="77" t="s">
        <v>23</v>
      </c>
      <c r="Y47" s="78">
        <v>5955.25</v>
      </c>
      <c r="Z47" s="49">
        <v>0.075</v>
      </c>
      <c r="AA47" s="49">
        <f t="shared" si="24"/>
        <v>446.64</v>
      </c>
      <c r="AB47" s="79">
        <v>6</v>
      </c>
      <c r="AC47" s="80">
        <f t="shared" si="26"/>
        <v>2679.84</v>
      </c>
      <c r="AD47" s="80">
        <f t="shared" si="35"/>
        <v>14151.84</v>
      </c>
      <c r="AE47" s="77"/>
      <c r="AF47" s="65">
        <f>AD46+AD47</f>
        <v>18776.76</v>
      </c>
    </row>
    <row r="48" s="65" customFormat="1" ht="30" customHeight="1" spans="1:32">
      <c r="A48" s="74">
        <v>23</v>
      </c>
      <c r="B48" s="74" t="s">
        <v>66</v>
      </c>
      <c r="C48" s="75" t="s">
        <v>67</v>
      </c>
      <c r="D48" s="76">
        <v>44728</v>
      </c>
      <c r="E48" s="76">
        <v>44800</v>
      </c>
      <c r="F48" s="77" t="s">
        <v>20</v>
      </c>
      <c r="G48" s="78">
        <v>6000</v>
      </c>
      <c r="H48" s="49">
        <v>0.16</v>
      </c>
      <c r="I48" s="49">
        <f t="shared" si="29"/>
        <v>960</v>
      </c>
      <c r="J48" s="49">
        <v>1</v>
      </c>
      <c r="K48" s="49">
        <f t="shared" si="40"/>
        <v>960</v>
      </c>
      <c r="L48" s="77" t="s">
        <v>20</v>
      </c>
      <c r="M48" s="49">
        <f t="shared" si="30"/>
        <v>6000</v>
      </c>
      <c r="N48" s="49">
        <v>0.006</v>
      </c>
      <c r="O48" s="49">
        <f t="shared" si="38"/>
        <v>36</v>
      </c>
      <c r="P48" s="49">
        <f t="shared" si="31"/>
        <v>1</v>
      </c>
      <c r="Q48" s="49">
        <f t="shared" si="32"/>
        <v>36</v>
      </c>
      <c r="R48" s="77" t="s">
        <v>20</v>
      </c>
      <c r="S48" s="49">
        <f t="shared" si="33"/>
        <v>6000</v>
      </c>
      <c r="T48" s="49">
        <v>0.007</v>
      </c>
      <c r="U48" s="49">
        <f t="shared" si="39"/>
        <v>42</v>
      </c>
      <c r="V48" s="49">
        <v>1</v>
      </c>
      <c r="W48" s="49">
        <f t="shared" si="34"/>
        <v>42</v>
      </c>
      <c r="X48" s="77" t="s">
        <v>21</v>
      </c>
      <c r="Y48" s="78">
        <v>6000</v>
      </c>
      <c r="Z48" s="49">
        <v>0.09</v>
      </c>
      <c r="AA48" s="49">
        <f t="shared" si="24"/>
        <v>540</v>
      </c>
      <c r="AB48" s="79">
        <v>7</v>
      </c>
      <c r="AC48" s="80">
        <f t="shared" si="26"/>
        <v>3780</v>
      </c>
      <c r="AD48" s="80">
        <f t="shared" si="35"/>
        <v>4818</v>
      </c>
      <c r="AE48" s="77"/>
    </row>
    <row r="49" s="65" customFormat="1" ht="30" customHeight="1" spans="1:32">
      <c r="A49" s="81"/>
      <c r="B49" s="81"/>
      <c r="C49" s="82"/>
      <c r="D49" s="83"/>
      <c r="E49" s="83"/>
      <c r="F49" s="77" t="s">
        <v>22</v>
      </c>
      <c r="G49" s="78">
        <v>6000</v>
      </c>
      <c r="H49" s="49">
        <v>0.16</v>
      </c>
      <c r="I49" s="49">
        <f t="shared" si="29"/>
        <v>960</v>
      </c>
      <c r="J49" s="49">
        <v>12</v>
      </c>
      <c r="K49" s="49">
        <f t="shared" si="40"/>
        <v>11520</v>
      </c>
      <c r="L49" s="77" t="s">
        <v>22</v>
      </c>
      <c r="M49" s="49">
        <f t="shared" si="30"/>
        <v>6000</v>
      </c>
      <c r="N49" s="49">
        <v>0.006</v>
      </c>
      <c r="O49" s="49">
        <f t="shared" si="38"/>
        <v>36</v>
      </c>
      <c r="P49" s="49">
        <f t="shared" si="31"/>
        <v>12</v>
      </c>
      <c r="Q49" s="49">
        <f t="shared" si="32"/>
        <v>432</v>
      </c>
      <c r="R49" s="77" t="s">
        <v>22</v>
      </c>
      <c r="S49" s="49">
        <f t="shared" si="33"/>
        <v>6000</v>
      </c>
      <c r="T49" s="49">
        <v>0.007</v>
      </c>
      <c r="U49" s="49">
        <f t="shared" si="39"/>
        <v>42</v>
      </c>
      <c r="V49" s="49">
        <v>12</v>
      </c>
      <c r="W49" s="49">
        <f t="shared" si="34"/>
        <v>504</v>
      </c>
      <c r="X49" s="77" t="s">
        <v>23</v>
      </c>
      <c r="Y49" s="78">
        <v>6000</v>
      </c>
      <c r="Z49" s="49">
        <v>0.075</v>
      </c>
      <c r="AA49" s="49">
        <f t="shared" si="24"/>
        <v>450</v>
      </c>
      <c r="AB49" s="79">
        <v>6</v>
      </c>
      <c r="AC49" s="80">
        <f t="shared" si="26"/>
        <v>2700</v>
      </c>
      <c r="AD49" s="80">
        <f t="shared" si="35"/>
        <v>15156</v>
      </c>
      <c r="AE49" s="77"/>
      <c r="AF49" s="65">
        <f>AD49+AD48</f>
        <v>19974</v>
      </c>
    </row>
    <row r="50" s="65" customFormat="1" ht="30" customHeight="1" spans="1:32">
      <c r="A50" s="74">
        <v>24</v>
      </c>
      <c r="B50" s="74" t="s">
        <v>68</v>
      </c>
      <c r="C50" s="75" t="s">
        <v>69</v>
      </c>
      <c r="D50" s="76">
        <v>44721</v>
      </c>
      <c r="E50" s="76">
        <v>44824</v>
      </c>
      <c r="F50" s="77" t="s">
        <v>21</v>
      </c>
      <c r="G50" s="78">
        <v>5100</v>
      </c>
      <c r="H50" s="49">
        <v>0.16</v>
      </c>
      <c r="I50" s="49">
        <f t="shared" si="29"/>
        <v>816</v>
      </c>
      <c r="J50" s="49">
        <v>7</v>
      </c>
      <c r="K50" s="49">
        <f t="shared" si="40"/>
        <v>5712</v>
      </c>
      <c r="L50" s="77" t="s">
        <v>20</v>
      </c>
      <c r="M50" s="49">
        <f t="shared" si="30"/>
        <v>5100</v>
      </c>
      <c r="N50" s="49">
        <v>0.006</v>
      </c>
      <c r="O50" s="49">
        <f t="shared" si="38"/>
        <v>30.6</v>
      </c>
      <c r="P50" s="49">
        <v>1</v>
      </c>
      <c r="Q50" s="49">
        <f t="shared" si="32"/>
        <v>30.6</v>
      </c>
      <c r="R50" s="77" t="s">
        <v>21</v>
      </c>
      <c r="S50" s="49">
        <f t="shared" si="33"/>
        <v>5100</v>
      </c>
      <c r="T50" s="49">
        <v>0.007</v>
      </c>
      <c r="U50" s="49">
        <f t="shared" si="39"/>
        <v>35.7</v>
      </c>
      <c r="V50" s="49">
        <v>7</v>
      </c>
      <c r="W50" s="49">
        <f t="shared" si="34"/>
        <v>249.9</v>
      </c>
      <c r="X50" s="77" t="s">
        <v>21</v>
      </c>
      <c r="Y50" s="78">
        <v>5955.25</v>
      </c>
      <c r="Z50" s="49">
        <v>0.09</v>
      </c>
      <c r="AA50" s="49">
        <f t="shared" si="24"/>
        <v>535.97</v>
      </c>
      <c r="AB50" s="79">
        <v>7</v>
      </c>
      <c r="AC50" s="80">
        <f t="shared" si="26"/>
        <v>3751.79</v>
      </c>
      <c r="AD50" s="80">
        <f t="shared" si="35"/>
        <v>9744.29</v>
      </c>
      <c r="AE50" s="77"/>
    </row>
    <row r="51" s="65" customFormat="1" ht="30" customHeight="1" spans="1:32">
      <c r="A51" s="81"/>
      <c r="B51" s="81"/>
      <c r="C51" s="82"/>
      <c r="D51" s="83"/>
      <c r="E51" s="83"/>
      <c r="F51" s="77" t="s">
        <v>23</v>
      </c>
      <c r="G51" s="78">
        <v>5018</v>
      </c>
      <c r="H51" s="49">
        <v>0.16</v>
      </c>
      <c r="I51" s="49">
        <f t="shared" si="29"/>
        <v>802.88</v>
      </c>
      <c r="J51" s="49">
        <v>6</v>
      </c>
      <c r="K51" s="49">
        <f t="shared" si="40"/>
        <v>4817.28</v>
      </c>
      <c r="L51" s="77" t="s">
        <v>22</v>
      </c>
      <c r="M51" s="49">
        <v>5059</v>
      </c>
      <c r="N51" s="49">
        <v>0.006</v>
      </c>
      <c r="O51" s="49">
        <f t="shared" si="38"/>
        <v>30.35</v>
      </c>
      <c r="P51" s="49">
        <v>12</v>
      </c>
      <c r="Q51" s="49">
        <f t="shared" si="32"/>
        <v>364.2</v>
      </c>
      <c r="R51" s="77" t="s">
        <v>23</v>
      </c>
      <c r="S51" s="49">
        <f t="shared" si="33"/>
        <v>5018</v>
      </c>
      <c r="T51" s="49">
        <v>0.007</v>
      </c>
      <c r="U51" s="49">
        <f t="shared" si="39"/>
        <v>35.13</v>
      </c>
      <c r="V51" s="49">
        <v>6</v>
      </c>
      <c r="W51" s="49">
        <f t="shared" si="34"/>
        <v>210.78</v>
      </c>
      <c r="X51" s="77" t="s">
        <v>23</v>
      </c>
      <c r="Y51" s="78">
        <v>5955.25</v>
      </c>
      <c r="Z51" s="49">
        <v>0.075</v>
      </c>
      <c r="AA51" s="49">
        <f t="shared" si="24"/>
        <v>446.64</v>
      </c>
      <c r="AB51" s="79">
        <v>6</v>
      </c>
      <c r="AC51" s="80">
        <f t="shared" si="26"/>
        <v>2679.84</v>
      </c>
      <c r="AD51" s="80">
        <f t="shared" si="35"/>
        <v>8072.1</v>
      </c>
      <c r="AE51" s="77"/>
      <c r="AF51" s="65">
        <f>AD51+AD50</f>
        <v>17816.39</v>
      </c>
    </row>
    <row r="52" s="65" customFormat="1" ht="30" customHeight="1" spans="1:32">
      <c r="A52" s="74">
        <v>25</v>
      </c>
      <c r="B52" s="74" t="s">
        <v>70</v>
      </c>
      <c r="C52" s="86" t="s">
        <v>71</v>
      </c>
      <c r="D52" s="76">
        <v>45079</v>
      </c>
      <c r="E52" s="76">
        <v>45110</v>
      </c>
      <c r="F52" s="77" t="s">
        <v>21</v>
      </c>
      <c r="G52" s="78">
        <v>5000</v>
      </c>
      <c r="H52" s="49">
        <v>0.16</v>
      </c>
      <c r="I52" s="49">
        <f t="shared" si="29"/>
        <v>800</v>
      </c>
      <c r="J52" s="49">
        <v>7</v>
      </c>
      <c r="K52" s="49">
        <f t="shared" si="40"/>
        <v>5600</v>
      </c>
      <c r="L52" s="77" t="s">
        <v>20</v>
      </c>
      <c r="M52" s="49">
        <f t="shared" si="30"/>
        <v>5000</v>
      </c>
      <c r="N52" s="49">
        <v>0.006</v>
      </c>
      <c r="O52" s="49">
        <f t="shared" si="38"/>
        <v>30</v>
      </c>
      <c r="P52" s="49">
        <v>1</v>
      </c>
      <c r="Q52" s="49">
        <f t="shared" si="32"/>
        <v>30</v>
      </c>
      <c r="R52" s="77" t="s">
        <v>21</v>
      </c>
      <c r="S52" s="49">
        <f t="shared" si="33"/>
        <v>5000</v>
      </c>
      <c r="T52" s="49">
        <v>0.007</v>
      </c>
      <c r="U52" s="49">
        <f t="shared" ref="U52:U92" si="41">ROUND(S52*T52,2)</f>
        <v>35</v>
      </c>
      <c r="V52" s="49">
        <v>7</v>
      </c>
      <c r="W52" s="49">
        <f t="shared" si="34"/>
        <v>245</v>
      </c>
      <c r="X52" s="77" t="s">
        <v>21</v>
      </c>
      <c r="Y52" s="78">
        <v>5955.25</v>
      </c>
      <c r="Z52" s="49">
        <v>0.09</v>
      </c>
      <c r="AA52" s="49">
        <f t="shared" si="24"/>
        <v>535.97</v>
      </c>
      <c r="AB52" s="79">
        <v>7</v>
      </c>
      <c r="AC52" s="49">
        <f t="shared" si="26"/>
        <v>3751.79</v>
      </c>
      <c r="AD52" s="80">
        <f t="shared" si="35"/>
        <v>9626.79</v>
      </c>
      <c r="AE52" s="77"/>
    </row>
    <row r="53" s="65" customFormat="1" ht="30" customHeight="1" spans="1:32">
      <c r="A53" s="81"/>
      <c r="B53" s="87"/>
      <c r="C53" s="88"/>
      <c r="D53" s="83"/>
      <c r="E53" s="83"/>
      <c r="F53" s="77" t="s">
        <v>23</v>
      </c>
      <c r="G53" s="78">
        <v>4858</v>
      </c>
      <c r="H53" s="49">
        <v>0.16</v>
      </c>
      <c r="I53" s="49">
        <f t="shared" si="29"/>
        <v>777.28</v>
      </c>
      <c r="J53" s="49">
        <v>6</v>
      </c>
      <c r="K53" s="49">
        <f t="shared" ref="K53:K62" si="42">I53*J53</f>
        <v>4663.68</v>
      </c>
      <c r="L53" s="77" t="s">
        <v>22</v>
      </c>
      <c r="M53" s="49">
        <v>4929</v>
      </c>
      <c r="N53" s="49">
        <v>0.006</v>
      </c>
      <c r="O53" s="49">
        <f t="shared" si="38"/>
        <v>29.57</v>
      </c>
      <c r="P53" s="49">
        <v>12</v>
      </c>
      <c r="Q53" s="49">
        <f t="shared" si="32"/>
        <v>354.84</v>
      </c>
      <c r="R53" s="77" t="s">
        <v>23</v>
      </c>
      <c r="S53" s="49">
        <f t="shared" si="33"/>
        <v>4858</v>
      </c>
      <c r="T53" s="49">
        <v>0.007</v>
      </c>
      <c r="U53" s="49">
        <f t="shared" si="41"/>
        <v>34.01</v>
      </c>
      <c r="V53" s="49">
        <v>6</v>
      </c>
      <c r="W53" s="49">
        <f t="shared" si="34"/>
        <v>204.06</v>
      </c>
      <c r="X53" s="77" t="s">
        <v>23</v>
      </c>
      <c r="Y53" s="78">
        <v>5955.25</v>
      </c>
      <c r="Z53" s="49">
        <v>0.075</v>
      </c>
      <c r="AA53" s="49">
        <f t="shared" si="24"/>
        <v>446.64</v>
      </c>
      <c r="AB53" s="79">
        <v>6</v>
      </c>
      <c r="AC53" s="49">
        <f t="shared" ref="AC53:AC95" si="43">ROUND(AA53*AB53,2)</f>
        <v>2679.84</v>
      </c>
      <c r="AD53" s="80">
        <f t="shared" si="35"/>
        <v>7902.42</v>
      </c>
      <c r="AE53" s="77"/>
      <c r="AF53" s="65">
        <f>AD52+AD53</f>
        <v>17529.21</v>
      </c>
    </row>
    <row r="54" s="65" customFormat="1" ht="30" customHeight="1" spans="1:32">
      <c r="A54" s="74">
        <v>26</v>
      </c>
      <c r="B54" s="74" t="s">
        <v>72</v>
      </c>
      <c r="C54" s="89" t="s">
        <v>73</v>
      </c>
      <c r="D54" s="90">
        <v>45102</v>
      </c>
      <c r="E54" s="90">
        <v>45110</v>
      </c>
      <c r="F54" s="77" t="s">
        <v>20</v>
      </c>
      <c r="G54" s="78">
        <v>5000</v>
      </c>
      <c r="H54" s="49">
        <v>0.16</v>
      </c>
      <c r="I54" s="49">
        <f t="shared" si="29"/>
        <v>800</v>
      </c>
      <c r="J54" s="49">
        <v>1</v>
      </c>
      <c r="K54" s="49">
        <f t="shared" si="42"/>
        <v>800</v>
      </c>
      <c r="L54" s="77" t="s">
        <v>20</v>
      </c>
      <c r="M54" s="49">
        <f t="shared" si="30"/>
        <v>5000</v>
      </c>
      <c r="N54" s="49">
        <v>0.006</v>
      </c>
      <c r="O54" s="49">
        <f t="shared" si="38"/>
        <v>30</v>
      </c>
      <c r="P54" s="49">
        <f t="shared" si="31"/>
        <v>1</v>
      </c>
      <c r="Q54" s="49">
        <f t="shared" si="32"/>
        <v>30</v>
      </c>
      <c r="R54" s="77" t="s">
        <v>20</v>
      </c>
      <c r="S54" s="49">
        <f t="shared" si="33"/>
        <v>5000</v>
      </c>
      <c r="T54" s="49">
        <v>0.007</v>
      </c>
      <c r="U54" s="49">
        <f t="shared" si="41"/>
        <v>35</v>
      </c>
      <c r="V54" s="49">
        <v>1</v>
      </c>
      <c r="W54" s="49">
        <f t="shared" si="34"/>
        <v>35</v>
      </c>
      <c r="X54" s="77" t="s">
        <v>21</v>
      </c>
      <c r="Y54" s="78">
        <v>5955.25</v>
      </c>
      <c r="Z54" s="49">
        <v>0.09</v>
      </c>
      <c r="AA54" s="49">
        <f t="shared" si="24"/>
        <v>535.97</v>
      </c>
      <c r="AB54" s="79">
        <v>7</v>
      </c>
      <c r="AC54" s="49">
        <f t="shared" si="43"/>
        <v>3751.79</v>
      </c>
      <c r="AD54" s="80">
        <f t="shared" si="35"/>
        <v>4616.79</v>
      </c>
      <c r="AE54" s="77"/>
    </row>
    <row r="55" s="65" customFormat="1" ht="30" customHeight="1" spans="1:32">
      <c r="A55" s="81"/>
      <c r="B55" s="87"/>
      <c r="C55" s="91"/>
      <c r="D55" s="92"/>
      <c r="E55" s="92"/>
      <c r="F55" s="77" t="s">
        <v>22</v>
      </c>
      <c r="G55" s="78">
        <v>6000</v>
      </c>
      <c r="H55" s="49">
        <v>0.16</v>
      </c>
      <c r="I55" s="49">
        <f t="shared" si="29"/>
        <v>960</v>
      </c>
      <c r="J55" s="49">
        <v>12</v>
      </c>
      <c r="K55" s="49">
        <f t="shared" si="42"/>
        <v>11520</v>
      </c>
      <c r="L55" s="77" t="s">
        <v>22</v>
      </c>
      <c r="M55" s="49">
        <f t="shared" si="30"/>
        <v>6000</v>
      </c>
      <c r="N55" s="49">
        <v>0.006</v>
      </c>
      <c r="O55" s="49">
        <f t="shared" si="38"/>
        <v>36</v>
      </c>
      <c r="P55" s="49">
        <f t="shared" si="31"/>
        <v>12</v>
      </c>
      <c r="Q55" s="49">
        <f t="shared" si="32"/>
        <v>432</v>
      </c>
      <c r="R55" s="77" t="s">
        <v>22</v>
      </c>
      <c r="S55" s="49">
        <f t="shared" si="33"/>
        <v>6000</v>
      </c>
      <c r="T55" s="49">
        <v>0.007</v>
      </c>
      <c r="U55" s="49">
        <f t="shared" si="41"/>
        <v>42</v>
      </c>
      <c r="V55" s="49">
        <v>12</v>
      </c>
      <c r="W55" s="49">
        <f t="shared" si="34"/>
        <v>504</v>
      </c>
      <c r="X55" s="77" t="s">
        <v>23</v>
      </c>
      <c r="Y55" s="78">
        <v>6000</v>
      </c>
      <c r="Z55" s="49">
        <v>0.075</v>
      </c>
      <c r="AA55" s="49">
        <f t="shared" si="24"/>
        <v>450</v>
      </c>
      <c r="AB55" s="79">
        <v>6</v>
      </c>
      <c r="AC55" s="49">
        <f t="shared" si="43"/>
        <v>2700</v>
      </c>
      <c r="AD55" s="80">
        <f t="shared" si="35"/>
        <v>15156</v>
      </c>
      <c r="AE55" s="77"/>
      <c r="AF55" s="65">
        <f>AD55+AD54</f>
        <v>19772.79</v>
      </c>
    </row>
    <row r="56" s="65" customFormat="1" ht="30" customHeight="1" spans="1:32">
      <c r="A56" s="74">
        <v>27</v>
      </c>
      <c r="B56" s="74" t="s">
        <v>74</v>
      </c>
      <c r="C56" s="89" t="s">
        <v>75</v>
      </c>
      <c r="D56" s="90">
        <v>45085</v>
      </c>
      <c r="E56" s="90">
        <v>45110</v>
      </c>
      <c r="F56" s="77" t="s">
        <v>20</v>
      </c>
      <c r="G56" s="78">
        <v>6000</v>
      </c>
      <c r="H56" s="49">
        <v>0.16</v>
      </c>
      <c r="I56" s="49">
        <f t="shared" si="29"/>
        <v>960</v>
      </c>
      <c r="J56" s="49">
        <v>1</v>
      </c>
      <c r="K56" s="49">
        <f t="shared" si="42"/>
        <v>960</v>
      </c>
      <c r="L56" s="77" t="s">
        <v>20</v>
      </c>
      <c r="M56" s="49">
        <f t="shared" si="30"/>
        <v>6000</v>
      </c>
      <c r="N56" s="49">
        <v>0.006</v>
      </c>
      <c r="O56" s="49">
        <f t="shared" si="38"/>
        <v>36</v>
      </c>
      <c r="P56" s="49">
        <f t="shared" si="31"/>
        <v>1</v>
      </c>
      <c r="Q56" s="49">
        <f t="shared" si="32"/>
        <v>36</v>
      </c>
      <c r="R56" s="77" t="s">
        <v>20</v>
      </c>
      <c r="S56" s="49">
        <f t="shared" si="33"/>
        <v>6000</v>
      </c>
      <c r="T56" s="49">
        <v>0.007</v>
      </c>
      <c r="U56" s="49">
        <f t="shared" si="41"/>
        <v>42</v>
      </c>
      <c r="V56" s="49">
        <v>1</v>
      </c>
      <c r="W56" s="49">
        <f t="shared" si="34"/>
        <v>42</v>
      </c>
      <c r="X56" s="77" t="s">
        <v>21</v>
      </c>
      <c r="Y56" s="78">
        <v>6000</v>
      </c>
      <c r="Z56" s="49">
        <v>0.09</v>
      </c>
      <c r="AA56" s="49">
        <f t="shared" si="24"/>
        <v>540</v>
      </c>
      <c r="AB56" s="79">
        <v>7</v>
      </c>
      <c r="AC56" s="49">
        <f t="shared" si="43"/>
        <v>3780</v>
      </c>
      <c r="AD56" s="80">
        <f t="shared" si="35"/>
        <v>4818</v>
      </c>
      <c r="AE56" s="77"/>
    </row>
    <row r="57" s="65" customFormat="1" ht="30" customHeight="1" spans="1:32">
      <c r="A57" s="81"/>
      <c r="B57" s="87"/>
      <c r="C57" s="91"/>
      <c r="D57" s="92"/>
      <c r="E57" s="92"/>
      <c r="F57" s="77" t="s">
        <v>22</v>
      </c>
      <c r="G57" s="78">
        <v>6628</v>
      </c>
      <c r="H57" s="49">
        <v>0.16</v>
      </c>
      <c r="I57" s="49">
        <f t="shared" si="29"/>
        <v>1060.48</v>
      </c>
      <c r="J57" s="49">
        <v>12</v>
      </c>
      <c r="K57" s="49">
        <f t="shared" si="42"/>
        <v>12725.76</v>
      </c>
      <c r="L57" s="77" t="s">
        <v>22</v>
      </c>
      <c r="M57" s="49">
        <f t="shared" si="30"/>
        <v>6628</v>
      </c>
      <c r="N57" s="49">
        <v>0.006</v>
      </c>
      <c r="O57" s="49">
        <f t="shared" si="38"/>
        <v>39.77</v>
      </c>
      <c r="P57" s="49">
        <f t="shared" si="31"/>
        <v>12</v>
      </c>
      <c r="Q57" s="49">
        <f t="shared" si="32"/>
        <v>477.24</v>
      </c>
      <c r="R57" s="77" t="s">
        <v>22</v>
      </c>
      <c r="S57" s="49">
        <f t="shared" si="33"/>
        <v>6628</v>
      </c>
      <c r="T57" s="49">
        <v>0.007</v>
      </c>
      <c r="U57" s="49">
        <f t="shared" si="41"/>
        <v>46.4</v>
      </c>
      <c r="V57" s="49">
        <v>12</v>
      </c>
      <c r="W57" s="49">
        <f t="shared" si="34"/>
        <v>556.8</v>
      </c>
      <c r="X57" s="77" t="s">
        <v>23</v>
      </c>
      <c r="Y57" s="78">
        <v>6628</v>
      </c>
      <c r="Z57" s="49">
        <v>0.075</v>
      </c>
      <c r="AA57" s="49">
        <f t="shared" si="24"/>
        <v>497.1</v>
      </c>
      <c r="AB57" s="79">
        <v>6</v>
      </c>
      <c r="AC57" s="49">
        <f t="shared" si="43"/>
        <v>2982.6</v>
      </c>
      <c r="AD57" s="80">
        <f t="shared" si="35"/>
        <v>16742.4</v>
      </c>
      <c r="AE57" s="77"/>
      <c r="AF57" s="65">
        <f>AD57+AD56</f>
        <v>21560.4</v>
      </c>
    </row>
    <row r="58" s="65" customFormat="1" ht="30" customHeight="1" spans="1:32">
      <c r="A58" s="74">
        <v>28</v>
      </c>
      <c r="B58" s="74" t="s">
        <v>76</v>
      </c>
      <c r="C58" s="89" t="s">
        <v>77</v>
      </c>
      <c r="D58" s="90">
        <v>45169</v>
      </c>
      <c r="E58" s="90">
        <v>45171</v>
      </c>
      <c r="F58" s="77" t="s">
        <v>20</v>
      </c>
      <c r="G58" s="78">
        <v>6000</v>
      </c>
      <c r="H58" s="49">
        <v>0.16</v>
      </c>
      <c r="I58" s="49">
        <f t="shared" si="29"/>
        <v>960</v>
      </c>
      <c r="J58" s="49">
        <v>1</v>
      </c>
      <c r="K58" s="49">
        <f t="shared" ref="K58:K92" si="44">I58*J58</f>
        <v>960</v>
      </c>
      <c r="L58" s="77" t="s">
        <v>20</v>
      </c>
      <c r="M58" s="49">
        <f t="shared" si="30"/>
        <v>6000</v>
      </c>
      <c r="N58" s="49">
        <v>0.006</v>
      </c>
      <c r="O58" s="49">
        <f t="shared" si="38"/>
        <v>36</v>
      </c>
      <c r="P58" s="49">
        <f t="shared" si="31"/>
        <v>1</v>
      </c>
      <c r="Q58" s="49">
        <f t="shared" si="32"/>
        <v>36</v>
      </c>
      <c r="R58" s="77" t="s">
        <v>20</v>
      </c>
      <c r="S58" s="49">
        <f t="shared" si="33"/>
        <v>6000</v>
      </c>
      <c r="T58" s="49">
        <v>0.007</v>
      </c>
      <c r="U58" s="49">
        <f t="shared" si="41"/>
        <v>42</v>
      </c>
      <c r="V58" s="49">
        <v>1</v>
      </c>
      <c r="W58" s="49">
        <f t="shared" si="34"/>
        <v>42</v>
      </c>
      <c r="X58" s="77" t="s">
        <v>21</v>
      </c>
      <c r="Y58" s="78">
        <v>6000</v>
      </c>
      <c r="Z58" s="49">
        <v>0.09</v>
      </c>
      <c r="AA58" s="49">
        <f t="shared" si="24"/>
        <v>540</v>
      </c>
      <c r="AB58" s="79">
        <v>7</v>
      </c>
      <c r="AC58" s="49">
        <f t="shared" si="43"/>
        <v>3780</v>
      </c>
      <c r="AD58" s="80">
        <f t="shared" si="35"/>
        <v>4818</v>
      </c>
      <c r="AE58" s="77"/>
    </row>
    <row r="59" s="65" customFormat="1" ht="30" customHeight="1" spans="1:32">
      <c r="A59" s="81"/>
      <c r="B59" s="87"/>
      <c r="C59" s="91"/>
      <c r="D59" s="92"/>
      <c r="E59" s="92"/>
      <c r="F59" s="77" t="s">
        <v>22</v>
      </c>
      <c r="G59" s="78">
        <v>6198</v>
      </c>
      <c r="H59" s="49">
        <v>0.16</v>
      </c>
      <c r="I59" s="49">
        <f t="shared" si="29"/>
        <v>991.68</v>
      </c>
      <c r="J59" s="49">
        <v>12</v>
      </c>
      <c r="K59" s="49">
        <f t="shared" si="44"/>
        <v>11900.16</v>
      </c>
      <c r="L59" s="77" t="s">
        <v>22</v>
      </c>
      <c r="M59" s="49">
        <f t="shared" si="30"/>
        <v>6198</v>
      </c>
      <c r="N59" s="49">
        <v>0.006</v>
      </c>
      <c r="O59" s="49">
        <f t="shared" si="38"/>
        <v>37.19</v>
      </c>
      <c r="P59" s="49">
        <f t="shared" si="31"/>
        <v>12</v>
      </c>
      <c r="Q59" s="49">
        <f t="shared" si="32"/>
        <v>446.28</v>
      </c>
      <c r="R59" s="77" t="s">
        <v>22</v>
      </c>
      <c r="S59" s="49">
        <f t="shared" si="33"/>
        <v>6198</v>
      </c>
      <c r="T59" s="49">
        <v>0.007</v>
      </c>
      <c r="U59" s="49">
        <f t="shared" si="41"/>
        <v>43.39</v>
      </c>
      <c r="V59" s="49">
        <v>12</v>
      </c>
      <c r="W59" s="49">
        <f t="shared" si="34"/>
        <v>520.68</v>
      </c>
      <c r="X59" s="77" t="s">
        <v>23</v>
      </c>
      <c r="Y59" s="78">
        <v>6198</v>
      </c>
      <c r="Z59" s="49">
        <v>0.075</v>
      </c>
      <c r="AA59" s="49">
        <f t="shared" si="24"/>
        <v>464.85</v>
      </c>
      <c r="AB59" s="79">
        <v>6</v>
      </c>
      <c r="AC59" s="49">
        <f t="shared" si="43"/>
        <v>2789.1</v>
      </c>
      <c r="AD59" s="80">
        <f t="shared" si="35"/>
        <v>15656.22</v>
      </c>
      <c r="AE59" s="77"/>
      <c r="AF59" s="65">
        <f>AD59+AD58</f>
        <v>20474.22</v>
      </c>
    </row>
    <row r="60" s="65" customFormat="1" ht="30" customHeight="1" spans="1:32">
      <c r="A60" s="74">
        <v>29</v>
      </c>
      <c r="B60" s="74" t="s">
        <v>78</v>
      </c>
      <c r="C60" s="89" t="s">
        <v>79</v>
      </c>
      <c r="D60" s="90">
        <v>45087</v>
      </c>
      <c r="E60" s="90">
        <v>45110</v>
      </c>
      <c r="F60" s="77" t="s">
        <v>20</v>
      </c>
      <c r="G60" s="78">
        <v>5500</v>
      </c>
      <c r="H60" s="49">
        <v>0.16</v>
      </c>
      <c r="I60" s="49">
        <f t="shared" si="29"/>
        <v>880</v>
      </c>
      <c r="J60" s="49">
        <v>1</v>
      </c>
      <c r="K60" s="49">
        <f t="shared" si="44"/>
        <v>880</v>
      </c>
      <c r="L60" s="77" t="s">
        <v>20</v>
      </c>
      <c r="M60" s="49">
        <f t="shared" si="30"/>
        <v>5500</v>
      </c>
      <c r="N60" s="49">
        <v>0.006</v>
      </c>
      <c r="O60" s="49">
        <f t="shared" si="38"/>
        <v>33</v>
      </c>
      <c r="P60" s="49">
        <f t="shared" si="31"/>
        <v>1</v>
      </c>
      <c r="Q60" s="49">
        <f t="shared" si="32"/>
        <v>33</v>
      </c>
      <c r="R60" s="77" t="s">
        <v>20</v>
      </c>
      <c r="S60" s="49">
        <f t="shared" si="33"/>
        <v>5500</v>
      </c>
      <c r="T60" s="49">
        <v>0.007</v>
      </c>
      <c r="U60" s="49">
        <f t="shared" si="41"/>
        <v>38.5</v>
      </c>
      <c r="V60" s="49">
        <v>1</v>
      </c>
      <c r="W60" s="49">
        <f t="shared" si="34"/>
        <v>38.5</v>
      </c>
      <c r="X60" s="77" t="s">
        <v>21</v>
      </c>
      <c r="Y60" s="78">
        <v>5955.25</v>
      </c>
      <c r="Z60" s="49">
        <v>0.09</v>
      </c>
      <c r="AA60" s="49">
        <f t="shared" si="24"/>
        <v>535.97</v>
      </c>
      <c r="AB60" s="79">
        <v>7</v>
      </c>
      <c r="AC60" s="49">
        <f t="shared" si="43"/>
        <v>3751.79</v>
      </c>
      <c r="AD60" s="80">
        <f t="shared" si="35"/>
        <v>4703.29</v>
      </c>
      <c r="AE60" s="77"/>
    </row>
    <row r="61" s="65" customFormat="1" ht="30" customHeight="1" spans="1:32">
      <c r="A61" s="81"/>
      <c r="B61" s="87"/>
      <c r="C61" s="91"/>
      <c r="D61" s="92"/>
      <c r="E61" s="92"/>
      <c r="F61" s="77" t="s">
        <v>22</v>
      </c>
      <c r="G61" s="78">
        <v>5640</v>
      </c>
      <c r="H61" s="49">
        <v>0.16</v>
      </c>
      <c r="I61" s="49">
        <f t="shared" si="29"/>
        <v>902.4</v>
      </c>
      <c r="J61" s="49">
        <v>12</v>
      </c>
      <c r="K61" s="49">
        <f t="shared" si="44"/>
        <v>10828.8</v>
      </c>
      <c r="L61" s="77" t="s">
        <v>22</v>
      </c>
      <c r="M61" s="49">
        <f t="shared" si="30"/>
        <v>5640</v>
      </c>
      <c r="N61" s="49">
        <v>0.006</v>
      </c>
      <c r="O61" s="49">
        <f t="shared" si="38"/>
        <v>33.84</v>
      </c>
      <c r="P61" s="49">
        <f t="shared" si="31"/>
        <v>12</v>
      </c>
      <c r="Q61" s="49">
        <f t="shared" si="32"/>
        <v>406.08</v>
      </c>
      <c r="R61" s="77" t="s">
        <v>22</v>
      </c>
      <c r="S61" s="49">
        <f t="shared" si="33"/>
        <v>5640</v>
      </c>
      <c r="T61" s="49">
        <v>0.007</v>
      </c>
      <c r="U61" s="49">
        <f t="shared" si="41"/>
        <v>39.48</v>
      </c>
      <c r="V61" s="49">
        <v>12</v>
      </c>
      <c r="W61" s="49">
        <f t="shared" si="34"/>
        <v>473.76</v>
      </c>
      <c r="X61" s="77" t="s">
        <v>23</v>
      </c>
      <c r="Y61" s="78">
        <v>5955.25</v>
      </c>
      <c r="Z61" s="49">
        <v>0.075</v>
      </c>
      <c r="AA61" s="49">
        <f t="shared" si="24"/>
        <v>446.64</v>
      </c>
      <c r="AB61" s="79">
        <v>6</v>
      </c>
      <c r="AC61" s="49">
        <f t="shared" si="43"/>
        <v>2679.84</v>
      </c>
      <c r="AD61" s="80">
        <f t="shared" si="35"/>
        <v>14388.48</v>
      </c>
      <c r="AE61" s="77"/>
      <c r="AF61" s="65">
        <f>AD61+AD60</f>
        <v>19091.77</v>
      </c>
    </row>
    <row r="62" s="65" customFormat="1" ht="30" customHeight="1" spans="1:32">
      <c r="A62" s="74">
        <v>30</v>
      </c>
      <c r="B62" s="74" t="s">
        <v>80</v>
      </c>
      <c r="C62" s="89" t="s">
        <v>81</v>
      </c>
      <c r="D62" s="90">
        <v>45085</v>
      </c>
      <c r="E62" s="90">
        <v>45110</v>
      </c>
      <c r="F62" s="77" t="s">
        <v>20</v>
      </c>
      <c r="G62" s="78">
        <v>6000</v>
      </c>
      <c r="H62" s="49">
        <v>0.16</v>
      </c>
      <c r="I62" s="49">
        <f t="shared" si="29"/>
        <v>960</v>
      </c>
      <c r="J62" s="49">
        <v>1</v>
      </c>
      <c r="K62" s="49">
        <f t="shared" si="44"/>
        <v>960</v>
      </c>
      <c r="L62" s="77" t="s">
        <v>20</v>
      </c>
      <c r="M62" s="49">
        <f t="shared" si="30"/>
        <v>6000</v>
      </c>
      <c r="N62" s="49">
        <v>0.006</v>
      </c>
      <c r="O62" s="49">
        <f t="shared" si="38"/>
        <v>36</v>
      </c>
      <c r="P62" s="49">
        <f t="shared" si="31"/>
        <v>1</v>
      </c>
      <c r="Q62" s="49">
        <f t="shared" si="32"/>
        <v>36</v>
      </c>
      <c r="R62" s="77" t="s">
        <v>20</v>
      </c>
      <c r="S62" s="49">
        <f t="shared" si="33"/>
        <v>6000</v>
      </c>
      <c r="T62" s="49">
        <v>0.007</v>
      </c>
      <c r="U62" s="49">
        <f t="shared" si="41"/>
        <v>42</v>
      </c>
      <c r="V62" s="49">
        <v>1</v>
      </c>
      <c r="W62" s="49">
        <f t="shared" si="34"/>
        <v>42</v>
      </c>
      <c r="X62" s="77" t="s">
        <v>21</v>
      </c>
      <c r="Y62" s="78">
        <v>6000</v>
      </c>
      <c r="Z62" s="49">
        <v>0.09</v>
      </c>
      <c r="AA62" s="49">
        <f t="shared" si="24"/>
        <v>540</v>
      </c>
      <c r="AB62" s="79">
        <v>7</v>
      </c>
      <c r="AC62" s="49">
        <f t="shared" si="43"/>
        <v>3780</v>
      </c>
      <c r="AD62" s="80">
        <f t="shared" si="35"/>
        <v>4818</v>
      </c>
      <c r="AE62" s="77"/>
    </row>
    <row r="63" s="65" customFormat="1" ht="30" customHeight="1" spans="1:32">
      <c r="A63" s="81"/>
      <c r="B63" s="87"/>
      <c r="C63" s="91"/>
      <c r="D63" s="92"/>
      <c r="E63" s="92"/>
      <c r="F63" s="77" t="s">
        <v>22</v>
      </c>
      <c r="G63" s="78">
        <v>7224</v>
      </c>
      <c r="H63" s="49">
        <v>0.16</v>
      </c>
      <c r="I63" s="49">
        <f t="shared" si="29"/>
        <v>1155.84</v>
      </c>
      <c r="J63" s="49">
        <v>12</v>
      </c>
      <c r="K63" s="49">
        <f t="shared" si="44"/>
        <v>13870.08</v>
      </c>
      <c r="L63" s="77" t="s">
        <v>22</v>
      </c>
      <c r="M63" s="49">
        <f t="shared" si="30"/>
        <v>7224</v>
      </c>
      <c r="N63" s="49">
        <v>0.006</v>
      </c>
      <c r="O63" s="49">
        <f t="shared" si="38"/>
        <v>43.34</v>
      </c>
      <c r="P63" s="49">
        <f t="shared" si="31"/>
        <v>12</v>
      </c>
      <c r="Q63" s="49">
        <f t="shared" si="32"/>
        <v>520.08</v>
      </c>
      <c r="R63" s="77" t="s">
        <v>22</v>
      </c>
      <c r="S63" s="49">
        <f t="shared" si="33"/>
        <v>7224</v>
      </c>
      <c r="T63" s="49">
        <v>0.007</v>
      </c>
      <c r="U63" s="49">
        <f t="shared" si="41"/>
        <v>50.57</v>
      </c>
      <c r="V63" s="49">
        <v>12</v>
      </c>
      <c r="W63" s="49">
        <f t="shared" si="34"/>
        <v>606.84</v>
      </c>
      <c r="X63" s="77" t="s">
        <v>23</v>
      </c>
      <c r="Y63" s="78">
        <v>7224</v>
      </c>
      <c r="Z63" s="49">
        <v>0.075</v>
      </c>
      <c r="AA63" s="49">
        <f t="shared" si="24"/>
        <v>541.8</v>
      </c>
      <c r="AB63" s="79">
        <v>6</v>
      </c>
      <c r="AC63" s="49">
        <f t="shared" si="43"/>
        <v>3250.8</v>
      </c>
      <c r="AD63" s="80">
        <f t="shared" si="35"/>
        <v>18247.8</v>
      </c>
      <c r="AE63" s="77"/>
      <c r="AF63" s="65">
        <f>AD63+AD62</f>
        <v>23065.8</v>
      </c>
    </row>
    <row r="64" s="65" customFormat="1" ht="30" customHeight="1" spans="1:32">
      <c r="A64" s="74">
        <v>31</v>
      </c>
      <c r="B64" s="74" t="s">
        <v>82</v>
      </c>
      <c r="C64" s="89" t="s">
        <v>83</v>
      </c>
      <c r="D64" s="90">
        <v>45093</v>
      </c>
      <c r="E64" s="90">
        <v>45110</v>
      </c>
      <c r="F64" s="77" t="s">
        <v>20</v>
      </c>
      <c r="G64" s="78">
        <v>5500</v>
      </c>
      <c r="H64" s="49">
        <v>0.16</v>
      </c>
      <c r="I64" s="49">
        <f t="shared" si="29"/>
        <v>880</v>
      </c>
      <c r="J64" s="49">
        <v>1</v>
      </c>
      <c r="K64" s="49">
        <f t="shared" si="44"/>
        <v>880</v>
      </c>
      <c r="L64" s="77" t="s">
        <v>20</v>
      </c>
      <c r="M64" s="49">
        <f t="shared" si="30"/>
        <v>5500</v>
      </c>
      <c r="N64" s="49">
        <v>0.006</v>
      </c>
      <c r="O64" s="49">
        <f t="shared" si="38"/>
        <v>33</v>
      </c>
      <c r="P64" s="49">
        <f t="shared" si="31"/>
        <v>1</v>
      </c>
      <c r="Q64" s="49">
        <f t="shared" si="32"/>
        <v>33</v>
      </c>
      <c r="R64" s="77" t="s">
        <v>20</v>
      </c>
      <c r="S64" s="49">
        <f t="shared" si="33"/>
        <v>5500</v>
      </c>
      <c r="T64" s="49">
        <v>0.007</v>
      </c>
      <c r="U64" s="49">
        <f t="shared" si="41"/>
        <v>38.5</v>
      </c>
      <c r="V64" s="49">
        <v>1</v>
      </c>
      <c r="W64" s="49">
        <f t="shared" si="34"/>
        <v>38.5</v>
      </c>
      <c r="X64" s="77" t="s">
        <v>21</v>
      </c>
      <c r="Y64" s="78">
        <v>5955.25</v>
      </c>
      <c r="Z64" s="49">
        <v>0.09</v>
      </c>
      <c r="AA64" s="49">
        <f t="shared" si="24"/>
        <v>535.97</v>
      </c>
      <c r="AB64" s="79">
        <v>7</v>
      </c>
      <c r="AC64" s="49">
        <f t="shared" si="43"/>
        <v>3751.79</v>
      </c>
      <c r="AD64" s="80">
        <f t="shared" si="35"/>
        <v>4703.29</v>
      </c>
      <c r="AE64" s="77"/>
    </row>
    <row r="65" s="65" customFormat="1" ht="30" customHeight="1" spans="1:32">
      <c r="A65" s="81"/>
      <c r="B65" s="87"/>
      <c r="C65" s="91"/>
      <c r="D65" s="92"/>
      <c r="E65" s="92"/>
      <c r="F65" s="77" t="s">
        <v>22</v>
      </c>
      <c r="G65" s="78">
        <v>5643</v>
      </c>
      <c r="H65" s="49">
        <v>0.16</v>
      </c>
      <c r="I65" s="49">
        <f t="shared" si="29"/>
        <v>902.88</v>
      </c>
      <c r="J65" s="49">
        <v>12</v>
      </c>
      <c r="K65" s="49">
        <f t="shared" si="44"/>
        <v>10834.56</v>
      </c>
      <c r="L65" s="77" t="s">
        <v>22</v>
      </c>
      <c r="M65" s="49">
        <f t="shared" si="30"/>
        <v>5643</v>
      </c>
      <c r="N65" s="49">
        <v>0.006</v>
      </c>
      <c r="O65" s="49">
        <f t="shared" si="38"/>
        <v>33.86</v>
      </c>
      <c r="P65" s="49">
        <f t="shared" si="31"/>
        <v>12</v>
      </c>
      <c r="Q65" s="49">
        <f t="shared" si="32"/>
        <v>406.32</v>
      </c>
      <c r="R65" s="77" t="s">
        <v>22</v>
      </c>
      <c r="S65" s="49">
        <f t="shared" si="33"/>
        <v>5643</v>
      </c>
      <c r="T65" s="49">
        <v>0.007</v>
      </c>
      <c r="U65" s="49">
        <f t="shared" si="41"/>
        <v>39.5</v>
      </c>
      <c r="V65" s="49">
        <v>12</v>
      </c>
      <c r="W65" s="49">
        <f t="shared" si="34"/>
        <v>474</v>
      </c>
      <c r="X65" s="77" t="s">
        <v>23</v>
      </c>
      <c r="Y65" s="78">
        <v>5955.25</v>
      </c>
      <c r="Z65" s="49">
        <v>0.075</v>
      </c>
      <c r="AA65" s="49">
        <f t="shared" si="24"/>
        <v>446.64</v>
      </c>
      <c r="AB65" s="79">
        <v>6</v>
      </c>
      <c r="AC65" s="49">
        <f t="shared" si="43"/>
        <v>2679.84</v>
      </c>
      <c r="AD65" s="80">
        <f t="shared" si="35"/>
        <v>14394.72</v>
      </c>
      <c r="AE65" s="77"/>
      <c r="AF65" s="65">
        <f>AD65+AD64</f>
        <v>19098.01</v>
      </c>
    </row>
    <row r="66" s="65" customFormat="1" ht="30" customHeight="1" spans="1:32">
      <c r="A66" s="74">
        <v>32</v>
      </c>
      <c r="B66" s="74" t="s">
        <v>84</v>
      </c>
      <c r="C66" s="89" t="s">
        <v>85</v>
      </c>
      <c r="D66" s="90">
        <v>45102</v>
      </c>
      <c r="E66" s="90">
        <v>45110</v>
      </c>
      <c r="F66" s="77" t="s">
        <v>20</v>
      </c>
      <c r="G66" s="78">
        <v>5000</v>
      </c>
      <c r="H66" s="49">
        <v>0.16</v>
      </c>
      <c r="I66" s="49">
        <f t="shared" si="29"/>
        <v>800</v>
      </c>
      <c r="J66" s="49">
        <v>1</v>
      </c>
      <c r="K66" s="49">
        <f t="shared" si="44"/>
        <v>800</v>
      </c>
      <c r="L66" s="77" t="s">
        <v>20</v>
      </c>
      <c r="M66" s="49">
        <f t="shared" si="30"/>
        <v>5000</v>
      </c>
      <c r="N66" s="49">
        <v>0.006</v>
      </c>
      <c r="O66" s="49">
        <f t="shared" si="38"/>
        <v>30</v>
      </c>
      <c r="P66" s="49">
        <f t="shared" si="31"/>
        <v>1</v>
      </c>
      <c r="Q66" s="49">
        <f t="shared" si="32"/>
        <v>30</v>
      </c>
      <c r="R66" s="77" t="s">
        <v>20</v>
      </c>
      <c r="S66" s="49">
        <f t="shared" si="33"/>
        <v>5000</v>
      </c>
      <c r="T66" s="49">
        <v>0.007</v>
      </c>
      <c r="U66" s="49">
        <f t="shared" si="41"/>
        <v>35</v>
      </c>
      <c r="V66" s="49">
        <v>1</v>
      </c>
      <c r="W66" s="49">
        <f t="shared" si="34"/>
        <v>35</v>
      </c>
      <c r="X66" s="77" t="s">
        <v>21</v>
      </c>
      <c r="Y66" s="78">
        <v>5955.25</v>
      </c>
      <c r="Z66" s="49">
        <v>0.09</v>
      </c>
      <c r="AA66" s="49">
        <f t="shared" si="24"/>
        <v>535.97</v>
      </c>
      <c r="AB66" s="79">
        <v>7</v>
      </c>
      <c r="AC66" s="49">
        <f t="shared" si="43"/>
        <v>3751.79</v>
      </c>
      <c r="AD66" s="80">
        <f t="shared" si="35"/>
        <v>4616.79</v>
      </c>
      <c r="AE66" s="77"/>
    </row>
    <row r="67" s="65" customFormat="1" ht="30" customHeight="1" spans="1:32">
      <c r="A67" s="81"/>
      <c r="B67" s="87"/>
      <c r="C67" s="91"/>
      <c r="D67" s="92"/>
      <c r="E67" s="92"/>
      <c r="F67" s="77" t="s">
        <v>22</v>
      </c>
      <c r="G67" s="78">
        <v>5084</v>
      </c>
      <c r="H67" s="49">
        <v>0.16</v>
      </c>
      <c r="I67" s="49">
        <f t="shared" si="29"/>
        <v>813.44</v>
      </c>
      <c r="J67" s="49">
        <v>12</v>
      </c>
      <c r="K67" s="49">
        <f t="shared" si="44"/>
        <v>9761.28</v>
      </c>
      <c r="L67" s="77" t="s">
        <v>22</v>
      </c>
      <c r="M67" s="49">
        <f t="shared" si="30"/>
        <v>5084</v>
      </c>
      <c r="N67" s="49">
        <v>0.006</v>
      </c>
      <c r="O67" s="49">
        <f t="shared" si="38"/>
        <v>30.5</v>
      </c>
      <c r="P67" s="49">
        <f t="shared" si="31"/>
        <v>12</v>
      </c>
      <c r="Q67" s="49">
        <f t="shared" si="32"/>
        <v>366</v>
      </c>
      <c r="R67" s="77" t="s">
        <v>22</v>
      </c>
      <c r="S67" s="49">
        <f t="shared" si="33"/>
        <v>5084</v>
      </c>
      <c r="T67" s="49">
        <v>0.007</v>
      </c>
      <c r="U67" s="49">
        <f t="shared" si="41"/>
        <v>35.59</v>
      </c>
      <c r="V67" s="49">
        <v>12</v>
      </c>
      <c r="W67" s="49">
        <f t="shared" si="34"/>
        <v>427.08</v>
      </c>
      <c r="X67" s="77" t="s">
        <v>23</v>
      </c>
      <c r="Y67" s="78">
        <v>5955.25</v>
      </c>
      <c r="Z67" s="49">
        <v>0.075</v>
      </c>
      <c r="AA67" s="49">
        <f t="shared" si="24"/>
        <v>446.64</v>
      </c>
      <c r="AB67" s="79">
        <v>6</v>
      </c>
      <c r="AC67" s="49">
        <f t="shared" si="43"/>
        <v>2679.84</v>
      </c>
      <c r="AD67" s="80">
        <f t="shared" si="35"/>
        <v>13234.2</v>
      </c>
      <c r="AE67" s="77"/>
      <c r="AF67" s="65">
        <f>AD66+AD67</f>
        <v>17850.99</v>
      </c>
    </row>
    <row r="68" s="65" customFormat="1" ht="30" customHeight="1" spans="1:32">
      <c r="A68" s="74">
        <v>33</v>
      </c>
      <c r="B68" s="74" t="s">
        <v>86</v>
      </c>
      <c r="C68" s="89" t="s">
        <v>87</v>
      </c>
      <c r="D68" s="90">
        <v>45094</v>
      </c>
      <c r="E68" s="90">
        <v>45110</v>
      </c>
      <c r="F68" s="77" t="s">
        <v>20</v>
      </c>
      <c r="G68" s="78">
        <v>3726.65</v>
      </c>
      <c r="H68" s="49">
        <v>0.16</v>
      </c>
      <c r="I68" s="49">
        <f t="shared" si="29"/>
        <v>596.26</v>
      </c>
      <c r="J68" s="49">
        <v>1</v>
      </c>
      <c r="K68" s="49">
        <f t="shared" si="44"/>
        <v>596.26</v>
      </c>
      <c r="L68" s="77" t="s">
        <v>20</v>
      </c>
      <c r="M68" s="49">
        <f t="shared" si="30"/>
        <v>3726.65</v>
      </c>
      <c r="N68" s="49">
        <v>0.006</v>
      </c>
      <c r="O68" s="49">
        <f t="shared" si="38"/>
        <v>22.36</v>
      </c>
      <c r="P68" s="49">
        <f t="shared" si="31"/>
        <v>1</v>
      </c>
      <c r="Q68" s="49">
        <f t="shared" si="32"/>
        <v>22.36</v>
      </c>
      <c r="R68" s="77" t="s">
        <v>20</v>
      </c>
      <c r="S68" s="49">
        <f t="shared" si="33"/>
        <v>3726.65</v>
      </c>
      <c r="T68" s="49">
        <v>0.007</v>
      </c>
      <c r="U68" s="49">
        <f t="shared" si="41"/>
        <v>26.09</v>
      </c>
      <c r="V68" s="49">
        <v>1</v>
      </c>
      <c r="W68" s="49">
        <f t="shared" si="34"/>
        <v>26.09</v>
      </c>
      <c r="X68" s="77" t="s">
        <v>21</v>
      </c>
      <c r="Y68" s="78">
        <v>5955.25</v>
      </c>
      <c r="Z68" s="49">
        <v>0.09</v>
      </c>
      <c r="AA68" s="49">
        <f t="shared" si="24"/>
        <v>535.97</v>
      </c>
      <c r="AB68" s="79">
        <v>7</v>
      </c>
      <c r="AC68" s="49">
        <f t="shared" si="43"/>
        <v>3751.79</v>
      </c>
      <c r="AD68" s="80">
        <f t="shared" si="35"/>
        <v>4396.5</v>
      </c>
      <c r="AE68" s="77"/>
    </row>
    <row r="69" s="65" customFormat="1" ht="30" customHeight="1" spans="1:32">
      <c r="A69" s="81"/>
      <c r="B69" s="87"/>
      <c r="C69" s="91"/>
      <c r="D69" s="92"/>
      <c r="E69" s="92"/>
      <c r="F69" s="77" t="s">
        <v>22</v>
      </c>
      <c r="G69" s="78">
        <v>4470</v>
      </c>
      <c r="H69" s="49">
        <v>0.16</v>
      </c>
      <c r="I69" s="49">
        <f t="shared" si="29"/>
        <v>715.2</v>
      </c>
      <c r="J69" s="49">
        <v>12</v>
      </c>
      <c r="K69" s="49">
        <f t="shared" si="44"/>
        <v>8582.4</v>
      </c>
      <c r="L69" s="77" t="s">
        <v>22</v>
      </c>
      <c r="M69" s="49">
        <f t="shared" si="30"/>
        <v>4470</v>
      </c>
      <c r="N69" s="49">
        <v>0.006</v>
      </c>
      <c r="O69" s="49">
        <f t="shared" si="38"/>
        <v>26.82</v>
      </c>
      <c r="P69" s="49">
        <f t="shared" si="31"/>
        <v>12</v>
      </c>
      <c r="Q69" s="49">
        <f t="shared" si="32"/>
        <v>321.84</v>
      </c>
      <c r="R69" s="77" t="s">
        <v>22</v>
      </c>
      <c r="S69" s="49">
        <f t="shared" si="33"/>
        <v>4470</v>
      </c>
      <c r="T69" s="49">
        <v>0.007</v>
      </c>
      <c r="U69" s="49">
        <f t="shared" si="41"/>
        <v>31.29</v>
      </c>
      <c r="V69" s="49">
        <v>12</v>
      </c>
      <c r="W69" s="49">
        <f t="shared" si="34"/>
        <v>375.48</v>
      </c>
      <c r="X69" s="77" t="s">
        <v>23</v>
      </c>
      <c r="Y69" s="78">
        <v>5955.25</v>
      </c>
      <c r="Z69" s="49">
        <v>0.075</v>
      </c>
      <c r="AA69" s="49">
        <f t="shared" si="24"/>
        <v>446.64</v>
      </c>
      <c r="AB69" s="79">
        <v>6</v>
      </c>
      <c r="AC69" s="49">
        <f t="shared" si="43"/>
        <v>2679.84</v>
      </c>
      <c r="AD69" s="80">
        <f t="shared" ref="AD69:AD95" si="45">K69+Q69+W69+AC69</f>
        <v>11959.56</v>
      </c>
      <c r="AE69" s="77"/>
      <c r="AF69" s="65">
        <f>AD69+AD68</f>
        <v>16356.06</v>
      </c>
    </row>
    <row r="70" s="65" customFormat="1" ht="30" customHeight="1" spans="1:32">
      <c r="A70" s="74">
        <v>34</v>
      </c>
      <c r="B70" s="74" t="s">
        <v>88</v>
      </c>
      <c r="C70" s="89" t="s">
        <v>89</v>
      </c>
      <c r="D70" s="90">
        <v>45096</v>
      </c>
      <c r="E70" s="90">
        <v>45110</v>
      </c>
      <c r="F70" s="77" t="s">
        <v>20</v>
      </c>
      <c r="G70" s="78">
        <v>17366</v>
      </c>
      <c r="H70" s="49">
        <v>0.16</v>
      </c>
      <c r="I70" s="49">
        <f t="shared" si="29"/>
        <v>2778.56</v>
      </c>
      <c r="J70" s="49">
        <v>1</v>
      </c>
      <c r="K70" s="49">
        <f t="shared" si="44"/>
        <v>2778.56</v>
      </c>
      <c r="L70" s="77" t="s">
        <v>20</v>
      </c>
      <c r="M70" s="49">
        <f t="shared" si="30"/>
        <v>17366</v>
      </c>
      <c r="N70" s="49">
        <v>0.006</v>
      </c>
      <c r="O70" s="49">
        <f t="shared" si="38"/>
        <v>104.2</v>
      </c>
      <c r="P70" s="49">
        <f t="shared" si="31"/>
        <v>1</v>
      </c>
      <c r="Q70" s="49">
        <f t="shared" si="32"/>
        <v>104.2</v>
      </c>
      <c r="R70" s="77" t="s">
        <v>20</v>
      </c>
      <c r="S70" s="49">
        <f t="shared" si="33"/>
        <v>17366</v>
      </c>
      <c r="T70" s="49">
        <v>0.007</v>
      </c>
      <c r="U70" s="49">
        <f t="shared" si="41"/>
        <v>121.56</v>
      </c>
      <c r="V70" s="49">
        <v>1</v>
      </c>
      <c r="W70" s="49">
        <f t="shared" si="34"/>
        <v>121.56</v>
      </c>
      <c r="X70" s="77" t="s">
        <v>21</v>
      </c>
      <c r="Y70" s="78">
        <v>17366</v>
      </c>
      <c r="Z70" s="49">
        <v>0.09</v>
      </c>
      <c r="AA70" s="49">
        <f t="shared" si="24"/>
        <v>1562.94</v>
      </c>
      <c r="AB70" s="79">
        <v>7</v>
      </c>
      <c r="AC70" s="49">
        <f t="shared" si="43"/>
        <v>10940.58</v>
      </c>
      <c r="AD70" s="80">
        <f t="shared" si="45"/>
        <v>13944.9</v>
      </c>
      <c r="AE70" s="77"/>
    </row>
    <row r="71" s="65" customFormat="1" ht="30" customHeight="1" spans="1:32">
      <c r="A71" s="81"/>
      <c r="B71" s="87"/>
      <c r="C71" s="91"/>
      <c r="D71" s="92"/>
      <c r="E71" s="92"/>
      <c r="F71" s="77" t="s">
        <v>22</v>
      </c>
      <c r="G71" s="78">
        <v>19602</v>
      </c>
      <c r="H71" s="49">
        <v>0.16</v>
      </c>
      <c r="I71" s="49">
        <f t="shared" si="29"/>
        <v>3136.32</v>
      </c>
      <c r="J71" s="49">
        <v>12</v>
      </c>
      <c r="K71" s="49">
        <f t="shared" si="44"/>
        <v>37635.84</v>
      </c>
      <c r="L71" s="77" t="s">
        <v>22</v>
      </c>
      <c r="M71" s="49">
        <f t="shared" si="30"/>
        <v>19602</v>
      </c>
      <c r="N71" s="49">
        <v>0.006</v>
      </c>
      <c r="O71" s="49">
        <f t="shared" si="38"/>
        <v>117.61</v>
      </c>
      <c r="P71" s="49">
        <f t="shared" si="31"/>
        <v>12</v>
      </c>
      <c r="Q71" s="49">
        <f t="shared" si="32"/>
        <v>1411.32</v>
      </c>
      <c r="R71" s="77" t="s">
        <v>22</v>
      </c>
      <c r="S71" s="49">
        <f t="shared" si="33"/>
        <v>19602</v>
      </c>
      <c r="T71" s="49">
        <v>0.007</v>
      </c>
      <c r="U71" s="49">
        <f t="shared" si="41"/>
        <v>137.21</v>
      </c>
      <c r="V71" s="49">
        <v>12</v>
      </c>
      <c r="W71" s="49">
        <f t="shared" si="34"/>
        <v>1646.52</v>
      </c>
      <c r="X71" s="77" t="s">
        <v>23</v>
      </c>
      <c r="Y71" s="78">
        <v>19602</v>
      </c>
      <c r="Z71" s="49">
        <v>0.075</v>
      </c>
      <c r="AA71" s="49">
        <f t="shared" si="24"/>
        <v>1470.15</v>
      </c>
      <c r="AB71" s="79">
        <v>6</v>
      </c>
      <c r="AC71" s="49">
        <f t="shared" si="43"/>
        <v>8820.9</v>
      </c>
      <c r="AD71" s="80">
        <f t="shared" si="45"/>
        <v>49514.58</v>
      </c>
      <c r="AE71" s="77"/>
      <c r="AF71" s="65">
        <f>AD71+AD70</f>
        <v>63459.48</v>
      </c>
    </row>
    <row r="72" s="65" customFormat="1" ht="30" customHeight="1" spans="1:32">
      <c r="A72" s="74">
        <v>35</v>
      </c>
      <c r="B72" s="74" t="s">
        <v>90</v>
      </c>
      <c r="C72" s="89" t="s">
        <v>91</v>
      </c>
      <c r="D72" s="90">
        <v>45098</v>
      </c>
      <c r="E72" s="90">
        <v>45110</v>
      </c>
      <c r="F72" s="77" t="s">
        <v>20</v>
      </c>
      <c r="G72" s="78">
        <v>4000</v>
      </c>
      <c r="H72" s="49">
        <v>0.16</v>
      </c>
      <c r="I72" s="49">
        <f t="shared" si="29"/>
        <v>640</v>
      </c>
      <c r="J72" s="49">
        <v>1</v>
      </c>
      <c r="K72" s="49">
        <f t="shared" si="44"/>
        <v>640</v>
      </c>
      <c r="L72" s="77" t="s">
        <v>20</v>
      </c>
      <c r="M72" s="49">
        <f t="shared" si="30"/>
        <v>4000</v>
      </c>
      <c r="N72" s="49">
        <v>0.006</v>
      </c>
      <c r="O72" s="49">
        <f t="shared" si="38"/>
        <v>24</v>
      </c>
      <c r="P72" s="49">
        <f t="shared" si="31"/>
        <v>1</v>
      </c>
      <c r="Q72" s="49">
        <f t="shared" si="32"/>
        <v>24</v>
      </c>
      <c r="R72" s="77" t="s">
        <v>20</v>
      </c>
      <c r="S72" s="49">
        <f t="shared" si="33"/>
        <v>4000</v>
      </c>
      <c r="T72" s="49">
        <v>0.007</v>
      </c>
      <c r="U72" s="49">
        <f t="shared" si="41"/>
        <v>28</v>
      </c>
      <c r="V72" s="49">
        <v>1</v>
      </c>
      <c r="W72" s="49">
        <f t="shared" si="34"/>
        <v>28</v>
      </c>
      <c r="X72" s="77" t="s">
        <v>21</v>
      </c>
      <c r="Y72" s="78">
        <v>5955.25</v>
      </c>
      <c r="Z72" s="49">
        <v>0.09</v>
      </c>
      <c r="AA72" s="49">
        <f t="shared" si="24"/>
        <v>535.97</v>
      </c>
      <c r="AB72" s="79">
        <v>7</v>
      </c>
      <c r="AC72" s="49">
        <f t="shared" si="43"/>
        <v>3751.79</v>
      </c>
      <c r="AD72" s="80">
        <f t="shared" si="45"/>
        <v>4443.79</v>
      </c>
      <c r="AE72" s="77"/>
    </row>
    <row r="73" s="65" customFormat="1" ht="30" customHeight="1" spans="1:32">
      <c r="A73" s="81"/>
      <c r="B73" s="87"/>
      <c r="C73" s="91"/>
      <c r="D73" s="92"/>
      <c r="E73" s="92"/>
      <c r="F73" s="77" t="s">
        <v>22</v>
      </c>
      <c r="G73" s="78">
        <v>4291</v>
      </c>
      <c r="H73" s="49">
        <v>0.16</v>
      </c>
      <c r="I73" s="49">
        <f t="shared" si="29"/>
        <v>686.56</v>
      </c>
      <c r="J73" s="49">
        <v>12</v>
      </c>
      <c r="K73" s="49">
        <f t="shared" si="44"/>
        <v>8238.72</v>
      </c>
      <c r="L73" s="77" t="s">
        <v>22</v>
      </c>
      <c r="M73" s="49">
        <f t="shared" si="30"/>
        <v>4291</v>
      </c>
      <c r="N73" s="49">
        <v>0.006</v>
      </c>
      <c r="O73" s="49">
        <f t="shared" si="38"/>
        <v>25.75</v>
      </c>
      <c r="P73" s="49">
        <f t="shared" si="31"/>
        <v>12</v>
      </c>
      <c r="Q73" s="49">
        <f t="shared" si="32"/>
        <v>309</v>
      </c>
      <c r="R73" s="77" t="s">
        <v>22</v>
      </c>
      <c r="S73" s="49">
        <f t="shared" si="33"/>
        <v>4291</v>
      </c>
      <c r="T73" s="49">
        <v>0.007</v>
      </c>
      <c r="U73" s="49">
        <f t="shared" si="41"/>
        <v>30.04</v>
      </c>
      <c r="V73" s="49">
        <v>12</v>
      </c>
      <c r="W73" s="49">
        <f t="shared" si="34"/>
        <v>360.48</v>
      </c>
      <c r="X73" s="77" t="s">
        <v>23</v>
      </c>
      <c r="Y73" s="78">
        <v>5955.25</v>
      </c>
      <c r="Z73" s="49">
        <v>0.075</v>
      </c>
      <c r="AA73" s="49">
        <f t="shared" si="24"/>
        <v>446.64</v>
      </c>
      <c r="AB73" s="79">
        <v>6</v>
      </c>
      <c r="AC73" s="49">
        <f t="shared" si="43"/>
        <v>2679.84</v>
      </c>
      <c r="AD73" s="80">
        <f t="shared" si="45"/>
        <v>11588.04</v>
      </c>
      <c r="AE73" s="77"/>
      <c r="AF73" s="65">
        <f>AD73+AD72</f>
        <v>16031.83</v>
      </c>
    </row>
    <row r="74" s="65" customFormat="1" ht="30" customHeight="1" spans="1:32">
      <c r="A74" s="74">
        <v>36</v>
      </c>
      <c r="B74" s="74" t="s">
        <v>92</v>
      </c>
      <c r="C74" s="89" t="s">
        <v>93</v>
      </c>
      <c r="D74" s="90">
        <v>45078</v>
      </c>
      <c r="E74" s="90">
        <v>45110</v>
      </c>
      <c r="F74" s="77" t="s">
        <v>20</v>
      </c>
      <c r="G74" s="78">
        <v>4500</v>
      </c>
      <c r="H74" s="49">
        <v>0.16</v>
      </c>
      <c r="I74" s="49">
        <f t="shared" si="29"/>
        <v>720</v>
      </c>
      <c r="J74" s="49">
        <v>1</v>
      </c>
      <c r="K74" s="49">
        <f t="shared" si="44"/>
        <v>720</v>
      </c>
      <c r="L74" s="77" t="s">
        <v>20</v>
      </c>
      <c r="M74" s="49">
        <f t="shared" si="30"/>
        <v>4500</v>
      </c>
      <c r="N74" s="49">
        <v>0.006</v>
      </c>
      <c r="O74" s="49">
        <f t="shared" si="38"/>
        <v>27</v>
      </c>
      <c r="P74" s="49">
        <f t="shared" si="31"/>
        <v>1</v>
      </c>
      <c r="Q74" s="49">
        <f t="shared" si="32"/>
        <v>27</v>
      </c>
      <c r="R74" s="77" t="s">
        <v>20</v>
      </c>
      <c r="S74" s="49">
        <f t="shared" si="33"/>
        <v>4500</v>
      </c>
      <c r="T74" s="49">
        <v>0.007</v>
      </c>
      <c r="U74" s="49">
        <f t="shared" si="41"/>
        <v>31.5</v>
      </c>
      <c r="V74" s="49">
        <v>1</v>
      </c>
      <c r="W74" s="49">
        <f t="shared" si="34"/>
        <v>31.5</v>
      </c>
      <c r="X74" s="77" t="s">
        <v>21</v>
      </c>
      <c r="Y74" s="78">
        <v>5955.25</v>
      </c>
      <c r="Z74" s="49">
        <v>0.09</v>
      </c>
      <c r="AA74" s="49">
        <f t="shared" si="24"/>
        <v>535.97</v>
      </c>
      <c r="AB74" s="79">
        <v>7</v>
      </c>
      <c r="AC74" s="49">
        <f t="shared" si="43"/>
        <v>3751.79</v>
      </c>
      <c r="AD74" s="80">
        <f t="shared" si="45"/>
        <v>4530.29</v>
      </c>
      <c r="AE74" s="77"/>
    </row>
    <row r="75" s="65" customFormat="1" ht="30" customHeight="1" spans="1:32">
      <c r="A75" s="81"/>
      <c r="B75" s="87"/>
      <c r="C75" s="91"/>
      <c r="D75" s="92"/>
      <c r="E75" s="92"/>
      <c r="F75" s="77" t="s">
        <v>22</v>
      </c>
      <c r="G75" s="78">
        <v>4719</v>
      </c>
      <c r="H75" s="49">
        <v>0.16</v>
      </c>
      <c r="I75" s="49">
        <f t="shared" si="29"/>
        <v>755.04</v>
      </c>
      <c r="J75" s="49">
        <v>12</v>
      </c>
      <c r="K75" s="49">
        <f t="shared" si="44"/>
        <v>9060.48</v>
      </c>
      <c r="L75" s="77" t="s">
        <v>22</v>
      </c>
      <c r="M75" s="49">
        <f t="shared" si="30"/>
        <v>4719</v>
      </c>
      <c r="N75" s="49">
        <v>0.006</v>
      </c>
      <c r="O75" s="49">
        <f t="shared" si="38"/>
        <v>28.31</v>
      </c>
      <c r="P75" s="49">
        <f t="shared" si="31"/>
        <v>12</v>
      </c>
      <c r="Q75" s="49">
        <f t="shared" si="32"/>
        <v>339.72</v>
      </c>
      <c r="R75" s="77" t="s">
        <v>22</v>
      </c>
      <c r="S75" s="49">
        <f t="shared" si="33"/>
        <v>4719</v>
      </c>
      <c r="T75" s="49">
        <v>0.007</v>
      </c>
      <c r="U75" s="49">
        <f t="shared" si="41"/>
        <v>33.03</v>
      </c>
      <c r="V75" s="49">
        <v>12</v>
      </c>
      <c r="W75" s="49">
        <f t="shared" si="34"/>
        <v>396.36</v>
      </c>
      <c r="X75" s="77" t="s">
        <v>23</v>
      </c>
      <c r="Y75" s="78">
        <v>5955.25</v>
      </c>
      <c r="Z75" s="49">
        <v>0.075</v>
      </c>
      <c r="AA75" s="49">
        <f t="shared" si="24"/>
        <v>446.64</v>
      </c>
      <c r="AB75" s="79">
        <v>6</v>
      </c>
      <c r="AC75" s="49">
        <f t="shared" si="43"/>
        <v>2679.84</v>
      </c>
      <c r="AD75" s="80">
        <f t="shared" si="45"/>
        <v>12476.4</v>
      </c>
      <c r="AE75" s="77"/>
      <c r="AF75" s="65">
        <f>AD74+AD75</f>
        <v>17006.69</v>
      </c>
    </row>
    <row r="76" s="65" customFormat="1" ht="30" customHeight="1" spans="1:32">
      <c r="A76" s="74">
        <v>37</v>
      </c>
      <c r="B76" s="74" t="s">
        <v>94</v>
      </c>
      <c r="C76" s="89" t="s">
        <v>95</v>
      </c>
      <c r="D76" s="90">
        <v>45092</v>
      </c>
      <c r="E76" s="90">
        <v>45110</v>
      </c>
      <c r="F76" s="77" t="s">
        <v>21</v>
      </c>
      <c r="G76" s="78">
        <v>5500</v>
      </c>
      <c r="H76" s="49">
        <v>0.16</v>
      </c>
      <c r="I76" s="49">
        <f t="shared" si="29"/>
        <v>880</v>
      </c>
      <c r="J76" s="49">
        <v>7</v>
      </c>
      <c r="K76" s="49">
        <f t="shared" si="44"/>
        <v>6160</v>
      </c>
      <c r="L76" s="77" t="s">
        <v>20</v>
      </c>
      <c r="M76" s="49">
        <f t="shared" si="30"/>
        <v>5500</v>
      </c>
      <c r="N76" s="49">
        <v>0.006</v>
      </c>
      <c r="O76" s="49">
        <f t="shared" si="38"/>
        <v>33</v>
      </c>
      <c r="P76" s="49">
        <v>1</v>
      </c>
      <c r="Q76" s="49">
        <f t="shared" si="32"/>
        <v>33</v>
      </c>
      <c r="R76" s="77" t="s">
        <v>20</v>
      </c>
      <c r="S76" s="49">
        <f t="shared" si="33"/>
        <v>5500</v>
      </c>
      <c r="T76" s="49">
        <v>0.007</v>
      </c>
      <c r="U76" s="49">
        <f t="shared" si="41"/>
        <v>38.5</v>
      </c>
      <c r="V76" s="49">
        <v>7</v>
      </c>
      <c r="W76" s="49">
        <f t="shared" si="34"/>
        <v>269.5</v>
      </c>
      <c r="X76" s="77" t="s">
        <v>21</v>
      </c>
      <c r="Y76" s="78">
        <v>5955.25</v>
      </c>
      <c r="Z76" s="49">
        <v>0.09</v>
      </c>
      <c r="AA76" s="49">
        <f t="shared" si="24"/>
        <v>535.97</v>
      </c>
      <c r="AB76" s="79">
        <v>7</v>
      </c>
      <c r="AC76" s="49">
        <f t="shared" si="43"/>
        <v>3751.79</v>
      </c>
      <c r="AD76" s="80">
        <f t="shared" si="45"/>
        <v>10214.29</v>
      </c>
      <c r="AE76" s="77"/>
    </row>
    <row r="77" s="65" customFormat="1" ht="30" customHeight="1" spans="1:32">
      <c r="A77" s="81"/>
      <c r="B77" s="87"/>
      <c r="C77" s="91"/>
      <c r="D77" s="92"/>
      <c r="E77" s="92"/>
      <c r="F77" s="77" t="s">
        <v>23</v>
      </c>
      <c r="G77" s="78">
        <v>5071</v>
      </c>
      <c r="H77" s="49">
        <v>0.16</v>
      </c>
      <c r="I77" s="49">
        <f t="shared" si="29"/>
        <v>811.36</v>
      </c>
      <c r="J77" s="49">
        <v>6</v>
      </c>
      <c r="K77" s="49">
        <f t="shared" si="44"/>
        <v>4868.16</v>
      </c>
      <c r="L77" s="77" t="s">
        <v>22</v>
      </c>
      <c r="M77" s="49">
        <v>5285.5</v>
      </c>
      <c r="N77" s="49">
        <v>0.006</v>
      </c>
      <c r="O77" s="49">
        <f t="shared" si="38"/>
        <v>31.71</v>
      </c>
      <c r="P77" s="49">
        <v>12</v>
      </c>
      <c r="Q77" s="49">
        <f t="shared" si="32"/>
        <v>380.52</v>
      </c>
      <c r="R77" s="77" t="s">
        <v>22</v>
      </c>
      <c r="S77" s="49">
        <f t="shared" si="33"/>
        <v>5071</v>
      </c>
      <c r="T77" s="49">
        <v>0.007</v>
      </c>
      <c r="U77" s="49">
        <f t="shared" si="41"/>
        <v>35.5</v>
      </c>
      <c r="V77" s="93">
        <v>6</v>
      </c>
      <c r="W77" s="49">
        <f t="shared" si="34"/>
        <v>213</v>
      </c>
      <c r="X77" s="77" t="s">
        <v>23</v>
      </c>
      <c r="Y77" s="93">
        <v>5955.25</v>
      </c>
      <c r="Z77" s="49">
        <v>0.075</v>
      </c>
      <c r="AA77" s="49">
        <f t="shared" si="24"/>
        <v>446.64</v>
      </c>
      <c r="AB77" s="79">
        <v>6</v>
      </c>
      <c r="AC77" s="49">
        <f t="shared" si="43"/>
        <v>2679.84</v>
      </c>
      <c r="AD77" s="80">
        <f t="shared" si="45"/>
        <v>8141.52</v>
      </c>
      <c r="AE77" s="77"/>
      <c r="AF77" s="65">
        <f>AD77+AD76</f>
        <v>18355.81</v>
      </c>
    </row>
    <row r="78" s="65" customFormat="1" ht="24" customHeight="1" spans="1:32">
      <c r="A78" s="79">
        <v>38</v>
      </c>
      <c r="B78" s="94" t="s">
        <v>96</v>
      </c>
      <c r="C78" s="94" t="s">
        <v>97</v>
      </c>
      <c r="D78" s="95">
        <v>45297</v>
      </c>
      <c r="E78" s="95">
        <v>45376</v>
      </c>
      <c r="F78" s="79" t="s">
        <v>98</v>
      </c>
      <c r="G78" s="96">
        <v>6000</v>
      </c>
      <c r="H78" s="79">
        <v>0.16</v>
      </c>
      <c r="I78" s="48">
        <f t="shared" si="29"/>
        <v>960</v>
      </c>
      <c r="J78" s="79">
        <v>10</v>
      </c>
      <c r="K78" s="79">
        <f t="shared" si="44"/>
        <v>9600</v>
      </c>
      <c r="L78" s="79" t="s">
        <v>98</v>
      </c>
      <c r="M78" s="49">
        <f>G78</f>
        <v>6000</v>
      </c>
      <c r="N78" s="79">
        <v>0.006</v>
      </c>
      <c r="O78" s="79">
        <f t="shared" si="38"/>
        <v>36</v>
      </c>
      <c r="P78" s="79">
        <f>J78</f>
        <v>10</v>
      </c>
      <c r="Q78" s="79">
        <f t="shared" si="32"/>
        <v>360</v>
      </c>
      <c r="R78" s="79" t="s">
        <v>98</v>
      </c>
      <c r="S78" s="79">
        <f t="shared" si="33"/>
        <v>6000</v>
      </c>
      <c r="T78" s="79">
        <v>0.007</v>
      </c>
      <c r="U78" s="79">
        <f t="shared" si="41"/>
        <v>42</v>
      </c>
      <c r="V78" s="79">
        <v>10</v>
      </c>
      <c r="W78" s="79">
        <f t="shared" si="34"/>
        <v>420</v>
      </c>
      <c r="X78" s="77" t="s">
        <v>99</v>
      </c>
      <c r="Y78" s="49">
        <v>6000</v>
      </c>
      <c r="Z78" s="49">
        <v>0.09</v>
      </c>
      <c r="AA78" s="49">
        <f t="shared" si="24"/>
        <v>540</v>
      </c>
      <c r="AB78" s="49">
        <v>4</v>
      </c>
      <c r="AC78" s="49">
        <f t="shared" si="43"/>
        <v>2160</v>
      </c>
      <c r="AD78" s="80">
        <f t="shared" si="45"/>
        <v>12540</v>
      </c>
      <c r="AE78" s="77"/>
    </row>
    <row r="79" s="65" customFormat="1" ht="24" customHeight="1" spans="1:32">
      <c r="A79" s="79"/>
      <c r="B79" s="94"/>
      <c r="C79" s="94"/>
      <c r="D79" s="95"/>
      <c r="E79" s="95"/>
      <c r="F79" s="79"/>
      <c r="G79" s="96"/>
      <c r="H79" s="79"/>
      <c r="I79" s="58"/>
      <c r="J79" s="79"/>
      <c r="K79" s="79"/>
      <c r="L79" s="79"/>
      <c r="M79" s="49"/>
      <c r="N79" s="79"/>
      <c r="O79" s="79"/>
      <c r="P79" s="79"/>
      <c r="Q79" s="79"/>
      <c r="R79" s="79"/>
      <c r="S79" s="79"/>
      <c r="T79" s="79"/>
      <c r="U79" s="79"/>
      <c r="V79" s="79"/>
      <c r="W79" s="79"/>
      <c r="X79" s="77" t="s">
        <v>100</v>
      </c>
      <c r="Y79" s="49">
        <v>6000</v>
      </c>
      <c r="Z79" s="49">
        <v>0.075</v>
      </c>
      <c r="AA79" s="49">
        <f t="shared" si="24"/>
        <v>450</v>
      </c>
      <c r="AB79" s="49">
        <v>6</v>
      </c>
      <c r="AC79" s="49">
        <f t="shared" si="43"/>
        <v>2700</v>
      </c>
      <c r="AD79" s="80">
        <v>2700</v>
      </c>
      <c r="AE79" s="77"/>
      <c r="AF79" s="65">
        <f>AD79+AD78</f>
        <v>15240</v>
      </c>
    </row>
    <row r="80" s="65" customFormat="1" ht="30" customHeight="1" spans="1:32">
      <c r="A80" s="79">
        <v>39</v>
      </c>
      <c r="B80" s="97" t="s">
        <v>101</v>
      </c>
      <c r="C80" s="98" t="s">
        <v>102</v>
      </c>
      <c r="D80" s="99">
        <v>45449</v>
      </c>
      <c r="E80" s="95">
        <v>45474</v>
      </c>
      <c r="F80" s="77" t="s">
        <v>23</v>
      </c>
      <c r="G80" s="93">
        <v>4000</v>
      </c>
      <c r="H80" s="49">
        <v>0.16</v>
      </c>
      <c r="I80" s="49">
        <f t="shared" ref="I80:I85" si="46">ROUND(G80*H80,2)</f>
        <v>640</v>
      </c>
      <c r="J80" s="93">
        <v>6</v>
      </c>
      <c r="K80" s="49">
        <f t="shared" ref="K80:K94" si="47">I80*J80</f>
        <v>3840</v>
      </c>
      <c r="L80" s="100" t="s">
        <v>23</v>
      </c>
      <c r="M80" s="49">
        <f t="shared" ref="M80:M93" si="48">G80</f>
        <v>4000</v>
      </c>
      <c r="N80" s="49">
        <v>0.006</v>
      </c>
      <c r="O80" s="49">
        <f t="shared" ref="O80:O95" si="49">ROUND(M80*N80,2)</f>
        <v>24</v>
      </c>
      <c r="P80" s="49">
        <f t="shared" ref="P80:P93" si="50">J80</f>
        <v>6</v>
      </c>
      <c r="Q80" s="49">
        <f t="shared" ref="Q80:Q95" si="51">ROUND(O80*P80,2)</f>
        <v>144</v>
      </c>
      <c r="R80" s="100" t="s">
        <v>23</v>
      </c>
      <c r="S80" s="49">
        <f t="shared" ref="S80:S93" si="52">G80</f>
        <v>4000</v>
      </c>
      <c r="T80" s="49">
        <v>0.007</v>
      </c>
      <c r="U80" s="49">
        <f t="shared" ref="U80:U95" si="53">ROUND(S80*T80,2)</f>
        <v>28</v>
      </c>
      <c r="V80" s="93">
        <v>6</v>
      </c>
      <c r="W80" s="49">
        <f t="shared" ref="W80:W93" si="54">ROUND(U80*V80,2)</f>
        <v>168</v>
      </c>
      <c r="X80" s="77" t="s">
        <v>23</v>
      </c>
      <c r="Y80" s="93">
        <v>5955.25</v>
      </c>
      <c r="Z80" s="49">
        <v>0.075</v>
      </c>
      <c r="AA80" s="49">
        <f t="shared" ref="AA80:AA95" si="55">ROUND(Y80*Z80,2)</f>
        <v>446.64</v>
      </c>
      <c r="AB80" s="93">
        <v>6</v>
      </c>
      <c r="AC80" s="49">
        <f t="shared" si="43"/>
        <v>2679.84</v>
      </c>
      <c r="AD80" s="80">
        <f t="shared" si="45"/>
        <v>6831.84</v>
      </c>
      <c r="AE80" s="77"/>
      <c r="AF80" s="65">
        <f>AD80</f>
        <v>6831.84</v>
      </c>
    </row>
    <row r="81" s="65" customFormat="1" ht="30" customHeight="1" spans="1:33">
      <c r="A81" s="79">
        <v>40</v>
      </c>
      <c r="B81" s="97" t="s">
        <v>103</v>
      </c>
      <c r="C81" s="98" t="s">
        <v>104</v>
      </c>
      <c r="D81" s="99">
        <v>45460</v>
      </c>
      <c r="E81" s="95">
        <v>45474</v>
      </c>
      <c r="F81" s="77" t="s">
        <v>23</v>
      </c>
      <c r="G81" s="93">
        <v>4000</v>
      </c>
      <c r="H81" s="49">
        <v>0.16</v>
      </c>
      <c r="I81" s="49">
        <f t="shared" si="46"/>
        <v>640</v>
      </c>
      <c r="J81" s="93">
        <v>6</v>
      </c>
      <c r="K81" s="49">
        <f t="shared" si="47"/>
        <v>3840</v>
      </c>
      <c r="L81" s="100" t="s">
        <v>23</v>
      </c>
      <c r="M81" s="49">
        <f t="shared" si="48"/>
        <v>4000</v>
      </c>
      <c r="N81" s="49">
        <v>0.006</v>
      </c>
      <c r="O81" s="49">
        <f t="shared" si="49"/>
        <v>24</v>
      </c>
      <c r="P81" s="49">
        <f t="shared" si="50"/>
        <v>6</v>
      </c>
      <c r="Q81" s="49">
        <f t="shared" si="51"/>
        <v>144</v>
      </c>
      <c r="R81" s="100" t="s">
        <v>23</v>
      </c>
      <c r="S81" s="49">
        <f t="shared" si="52"/>
        <v>4000</v>
      </c>
      <c r="T81" s="49">
        <v>0.007</v>
      </c>
      <c r="U81" s="49">
        <f t="shared" si="53"/>
        <v>28</v>
      </c>
      <c r="V81" s="93">
        <v>6</v>
      </c>
      <c r="W81" s="49">
        <f t="shared" si="54"/>
        <v>168</v>
      </c>
      <c r="X81" s="77" t="s">
        <v>23</v>
      </c>
      <c r="Y81" s="93">
        <v>5955.25</v>
      </c>
      <c r="Z81" s="49">
        <v>0.075</v>
      </c>
      <c r="AA81" s="49">
        <f t="shared" si="55"/>
        <v>446.64</v>
      </c>
      <c r="AB81" s="93">
        <v>6</v>
      </c>
      <c r="AC81" s="49">
        <f t="shared" si="43"/>
        <v>2679.84</v>
      </c>
      <c r="AD81" s="80">
        <f t="shared" si="45"/>
        <v>6831.84</v>
      </c>
      <c r="AE81" s="77"/>
      <c r="AF81" s="65">
        <f t="shared" ref="AF81:AF95" si="56">AD81</f>
        <v>6831.84</v>
      </c>
    </row>
    <row r="82" s="65" customFormat="1" ht="30" customHeight="1" spans="1:33">
      <c r="A82" s="79">
        <v>41</v>
      </c>
      <c r="B82" s="97" t="s">
        <v>105</v>
      </c>
      <c r="C82" s="98" t="s">
        <v>106</v>
      </c>
      <c r="D82" s="99">
        <v>45474</v>
      </c>
      <c r="E82" s="95">
        <v>45474</v>
      </c>
      <c r="F82" s="77" t="s">
        <v>23</v>
      </c>
      <c r="G82" s="93">
        <v>3920.55</v>
      </c>
      <c r="H82" s="49">
        <v>0.16</v>
      </c>
      <c r="I82" s="49">
        <f t="shared" si="46"/>
        <v>627.29</v>
      </c>
      <c r="J82" s="93">
        <v>6</v>
      </c>
      <c r="K82" s="49">
        <f t="shared" si="47"/>
        <v>3763.74</v>
      </c>
      <c r="L82" s="100" t="s">
        <v>23</v>
      </c>
      <c r="M82" s="49">
        <f t="shared" si="48"/>
        <v>3920.55</v>
      </c>
      <c r="N82" s="49">
        <v>0.006</v>
      </c>
      <c r="O82" s="49">
        <f t="shared" si="49"/>
        <v>23.52</v>
      </c>
      <c r="P82" s="49">
        <f t="shared" si="50"/>
        <v>6</v>
      </c>
      <c r="Q82" s="49">
        <f t="shared" si="51"/>
        <v>141.12</v>
      </c>
      <c r="R82" s="100" t="s">
        <v>23</v>
      </c>
      <c r="S82" s="49">
        <f t="shared" si="52"/>
        <v>3920.55</v>
      </c>
      <c r="T82" s="49">
        <v>0.007</v>
      </c>
      <c r="U82" s="49">
        <f t="shared" si="53"/>
        <v>27.44</v>
      </c>
      <c r="V82" s="93">
        <v>6</v>
      </c>
      <c r="W82" s="49">
        <f t="shared" si="54"/>
        <v>164.64</v>
      </c>
      <c r="X82" s="77" t="s">
        <v>23</v>
      </c>
      <c r="Y82" s="93">
        <v>5955.25</v>
      </c>
      <c r="Z82" s="49">
        <v>0.075</v>
      </c>
      <c r="AA82" s="49">
        <f t="shared" si="55"/>
        <v>446.64</v>
      </c>
      <c r="AB82" s="93">
        <v>6</v>
      </c>
      <c r="AC82" s="49">
        <f t="shared" si="43"/>
        <v>2679.84</v>
      </c>
      <c r="AD82" s="80">
        <f t="shared" si="45"/>
        <v>6749.34</v>
      </c>
      <c r="AE82" s="77"/>
      <c r="AF82" s="65">
        <f t="shared" si="56"/>
        <v>6749.34</v>
      </c>
    </row>
    <row r="83" s="65" customFormat="1" ht="30" customHeight="1" spans="1:33">
      <c r="A83" s="79">
        <v>42</v>
      </c>
      <c r="B83" s="97" t="s">
        <v>107</v>
      </c>
      <c r="C83" s="98" t="s">
        <v>108</v>
      </c>
      <c r="D83" s="99">
        <v>45474</v>
      </c>
      <c r="E83" s="95">
        <v>45474</v>
      </c>
      <c r="F83" s="77" t="s">
        <v>23</v>
      </c>
      <c r="G83" s="93">
        <v>3920.55</v>
      </c>
      <c r="H83" s="49">
        <v>0.16</v>
      </c>
      <c r="I83" s="49">
        <f t="shared" si="46"/>
        <v>627.29</v>
      </c>
      <c r="J83" s="93">
        <v>6</v>
      </c>
      <c r="K83" s="49">
        <f t="shared" si="47"/>
        <v>3763.74</v>
      </c>
      <c r="L83" s="100" t="s">
        <v>23</v>
      </c>
      <c r="M83" s="49">
        <f t="shared" si="48"/>
        <v>3920.55</v>
      </c>
      <c r="N83" s="49">
        <v>0.006</v>
      </c>
      <c r="O83" s="49">
        <f t="shared" si="49"/>
        <v>23.52</v>
      </c>
      <c r="P83" s="49">
        <f t="shared" si="50"/>
        <v>6</v>
      </c>
      <c r="Q83" s="49">
        <f t="shared" si="51"/>
        <v>141.12</v>
      </c>
      <c r="R83" s="100" t="s">
        <v>23</v>
      </c>
      <c r="S83" s="49">
        <f t="shared" si="52"/>
        <v>3920.55</v>
      </c>
      <c r="T83" s="49">
        <v>0.007</v>
      </c>
      <c r="U83" s="49">
        <f t="shared" si="53"/>
        <v>27.44</v>
      </c>
      <c r="V83" s="93">
        <v>6</v>
      </c>
      <c r="W83" s="49">
        <f t="shared" si="54"/>
        <v>164.64</v>
      </c>
      <c r="X83" s="77" t="s">
        <v>23</v>
      </c>
      <c r="Y83" s="93">
        <v>5955.25</v>
      </c>
      <c r="Z83" s="49">
        <v>0.075</v>
      </c>
      <c r="AA83" s="49">
        <f t="shared" si="55"/>
        <v>446.64</v>
      </c>
      <c r="AB83" s="93">
        <v>6</v>
      </c>
      <c r="AC83" s="49">
        <f t="shared" si="43"/>
        <v>2679.84</v>
      </c>
      <c r="AD83" s="80">
        <f t="shared" si="45"/>
        <v>6749.34</v>
      </c>
      <c r="AE83" s="77"/>
      <c r="AF83" s="65">
        <f t="shared" si="56"/>
        <v>6749.34</v>
      </c>
    </row>
    <row r="84" s="65" customFormat="1" ht="30" customHeight="1" spans="1:33">
      <c r="A84" s="79">
        <v>43</v>
      </c>
      <c r="B84" s="97" t="s">
        <v>109</v>
      </c>
      <c r="C84" s="98" t="s">
        <v>110</v>
      </c>
      <c r="D84" s="99">
        <v>45461</v>
      </c>
      <c r="E84" s="95">
        <v>45474</v>
      </c>
      <c r="F84" s="77" t="s">
        <v>23</v>
      </c>
      <c r="G84" s="93">
        <v>6000</v>
      </c>
      <c r="H84" s="49">
        <v>0.16</v>
      </c>
      <c r="I84" s="49">
        <f t="shared" si="46"/>
        <v>960</v>
      </c>
      <c r="J84" s="93">
        <v>6</v>
      </c>
      <c r="K84" s="49">
        <f t="shared" si="47"/>
        <v>5760</v>
      </c>
      <c r="L84" s="100" t="s">
        <v>23</v>
      </c>
      <c r="M84" s="49">
        <f t="shared" si="48"/>
        <v>6000</v>
      </c>
      <c r="N84" s="49">
        <v>0.006</v>
      </c>
      <c r="O84" s="49">
        <f t="shared" si="49"/>
        <v>36</v>
      </c>
      <c r="P84" s="49">
        <f t="shared" si="50"/>
        <v>6</v>
      </c>
      <c r="Q84" s="49">
        <f t="shared" si="51"/>
        <v>216</v>
      </c>
      <c r="R84" s="100" t="s">
        <v>23</v>
      </c>
      <c r="S84" s="49">
        <f t="shared" si="52"/>
        <v>6000</v>
      </c>
      <c r="T84" s="49">
        <v>0.007</v>
      </c>
      <c r="U84" s="49">
        <f t="shared" si="53"/>
        <v>42</v>
      </c>
      <c r="V84" s="93">
        <v>6</v>
      </c>
      <c r="W84" s="49">
        <f t="shared" si="54"/>
        <v>252</v>
      </c>
      <c r="X84" s="77" t="s">
        <v>23</v>
      </c>
      <c r="Y84" s="93">
        <v>6000</v>
      </c>
      <c r="Z84" s="49">
        <v>0.075</v>
      </c>
      <c r="AA84" s="49">
        <f t="shared" si="55"/>
        <v>450</v>
      </c>
      <c r="AB84" s="93">
        <v>6</v>
      </c>
      <c r="AC84" s="49">
        <f t="shared" si="43"/>
        <v>2700</v>
      </c>
      <c r="AD84" s="80">
        <f t="shared" si="45"/>
        <v>8928</v>
      </c>
      <c r="AE84" s="77"/>
      <c r="AF84" s="65">
        <f t="shared" si="56"/>
        <v>8928</v>
      </c>
    </row>
    <row r="85" s="65" customFormat="1" ht="30" customHeight="1" spans="1:33">
      <c r="A85" s="79">
        <v>44</v>
      </c>
      <c r="B85" s="97" t="s">
        <v>111</v>
      </c>
      <c r="C85" s="98" t="s">
        <v>112</v>
      </c>
      <c r="D85" s="99">
        <v>45453</v>
      </c>
      <c r="E85" s="95">
        <v>45474</v>
      </c>
      <c r="F85" s="77" t="s">
        <v>23</v>
      </c>
      <c r="G85" s="93">
        <v>5500</v>
      </c>
      <c r="H85" s="49">
        <v>0.16</v>
      </c>
      <c r="I85" s="49">
        <f t="shared" si="46"/>
        <v>880</v>
      </c>
      <c r="J85" s="93">
        <v>6</v>
      </c>
      <c r="K85" s="49">
        <f t="shared" si="47"/>
        <v>5280</v>
      </c>
      <c r="L85" s="100" t="s">
        <v>23</v>
      </c>
      <c r="M85" s="49">
        <f t="shared" si="48"/>
        <v>5500</v>
      </c>
      <c r="N85" s="49">
        <v>0.006</v>
      </c>
      <c r="O85" s="49">
        <f t="shared" si="49"/>
        <v>33</v>
      </c>
      <c r="P85" s="49">
        <f t="shared" si="50"/>
        <v>6</v>
      </c>
      <c r="Q85" s="49">
        <f t="shared" si="51"/>
        <v>198</v>
      </c>
      <c r="R85" s="100" t="s">
        <v>23</v>
      </c>
      <c r="S85" s="49">
        <f t="shared" si="52"/>
        <v>5500</v>
      </c>
      <c r="T85" s="49">
        <v>0.007</v>
      </c>
      <c r="U85" s="49">
        <f t="shared" si="53"/>
        <v>38.5</v>
      </c>
      <c r="V85" s="93">
        <v>6</v>
      </c>
      <c r="W85" s="49">
        <f t="shared" si="54"/>
        <v>231</v>
      </c>
      <c r="X85" s="77" t="s">
        <v>23</v>
      </c>
      <c r="Y85" s="93">
        <v>5955.25</v>
      </c>
      <c r="Z85" s="49">
        <v>0.075</v>
      </c>
      <c r="AA85" s="49">
        <f t="shared" si="55"/>
        <v>446.64</v>
      </c>
      <c r="AB85" s="93">
        <v>6</v>
      </c>
      <c r="AC85" s="49">
        <f t="shared" si="43"/>
        <v>2679.84</v>
      </c>
      <c r="AD85" s="80">
        <f t="shared" si="45"/>
        <v>8388.84</v>
      </c>
      <c r="AE85" s="77"/>
      <c r="AF85" s="65">
        <f t="shared" si="56"/>
        <v>8388.84</v>
      </c>
    </row>
    <row r="86" s="65" customFormat="1" ht="30" customHeight="1" spans="1:33">
      <c r="A86" s="79">
        <v>45</v>
      </c>
      <c r="B86" s="97" t="s">
        <v>113</v>
      </c>
      <c r="C86" s="98" t="s">
        <v>114</v>
      </c>
      <c r="D86" s="99">
        <v>45460</v>
      </c>
      <c r="E86" s="95">
        <v>45474</v>
      </c>
      <c r="F86" s="77" t="s">
        <v>23</v>
      </c>
      <c r="G86" s="93">
        <v>4000</v>
      </c>
      <c r="H86" s="49">
        <v>0.16</v>
      </c>
      <c r="I86" s="49">
        <f t="shared" ref="I80:I95" si="57">ROUND(G86*H86,2)</f>
        <v>640</v>
      </c>
      <c r="J86" s="93">
        <v>6</v>
      </c>
      <c r="K86" s="49">
        <f t="shared" si="47"/>
        <v>3840</v>
      </c>
      <c r="L86" s="100" t="s">
        <v>23</v>
      </c>
      <c r="M86" s="49">
        <f t="shared" si="48"/>
        <v>4000</v>
      </c>
      <c r="N86" s="49">
        <v>0.006</v>
      </c>
      <c r="O86" s="49">
        <f t="shared" si="49"/>
        <v>24</v>
      </c>
      <c r="P86" s="49">
        <f t="shared" si="50"/>
        <v>6</v>
      </c>
      <c r="Q86" s="49">
        <f t="shared" si="51"/>
        <v>144</v>
      </c>
      <c r="R86" s="100" t="s">
        <v>23</v>
      </c>
      <c r="S86" s="49">
        <f t="shared" si="52"/>
        <v>4000</v>
      </c>
      <c r="T86" s="49">
        <v>0.007</v>
      </c>
      <c r="U86" s="49">
        <f t="shared" si="53"/>
        <v>28</v>
      </c>
      <c r="V86" s="93">
        <v>6</v>
      </c>
      <c r="W86" s="49">
        <f t="shared" si="54"/>
        <v>168</v>
      </c>
      <c r="X86" s="77" t="s">
        <v>23</v>
      </c>
      <c r="Y86" s="93">
        <v>5955.25</v>
      </c>
      <c r="Z86" s="49">
        <v>0.075</v>
      </c>
      <c r="AA86" s="49">
        <f t="shared" si="55"/>
        <v>446.64</v>
      </c>
      <c r="AB86" s="93">
        <v>6</v>
      </c>
      <c r="AC86" s="49">
        <f t="shared" si="43"/>
        <v>2679.84</v>
      </c>
      <c r="AD86" s="80">
        <f t="shared" si="45"/>
        <v>6831.84</v>
      </c>
      <c r="AE86" s="77"/>
      <c r="AF86" s="65">
        <f t="shared" si="56"/>
        <v>6831.84</v>
      </c>
    </row>
    <row r="87" s="65" customFormat="1" ht="30" customHeight="1" spans="1:33">
      <c r="A87" s="79">
        <v>46</v>
      </c>
      <c r="B87" s="97" t="s">
        <v>115</v>
      </c>
      <c r="C87" s="98" t="s">
        <v>116</v>
      </c>
      <c r="D87" s="99">
        <v>45453</v>
      </c>
      <c r="E87" s="95">
        <v>45474</v>
      </c>
      <c r="F87" s="77" t="s">
        <v>23</v>
      </c>
      <c r="G87" s="93">
        <v>5500</v>
      </c>
      <c r="H87" s="49">
        <v>0.16</v>
      </c>
      <c r="I87" s="49">
        <f t="shared" si="57"/>
        <v>880</v>
      </c>
      <c r="J87" s="93">
        <v>6</v>
      </c>
      <c r="K87" s="49">
        <f t="shared" si="47"/>
        <v>5280</v>
      </c>
      <c r="L87" s="100" t="s">
        <v>23</v>
      </c>
      <c r="M87" s="49">
        <f t="shared" si="48"/>
        <v>5500</v>
      </c>
      <c r="N87" s="49">
        <v>0.006</v>
      </c>
      <c r="O87" s="49">
        <f t="shared" si="49"/>
        <v>33</v>
      </c>
      <c r="P87" s="49">
        <f t="shared" si="50"/>
        <v>6</v>
      </c>
      <c r="Q87" s="49">
        <f t="shared" si="51"/>
        <v>198</v>
      </c>
      <c r="R87" s="100" t="s">
        <v>23</v>
      </c>
      <c r="S87" s="49">
        <f t="shared" si="52"/>
        <v>5500</v>
      </c>
      <c r="T87" s="49">
        <v>0.007</v>
      </c>
      <c r="U87" s="49">
        <f t="shared" si="53"/>
        <v>38.5</v>
      </c>
      <c r="V87" s="93">
        <v>6</v>
      </c>
      <c r="W87" s="49">
        <f t="shared" si="54"/>
        <v>231</v>
      </c>
      <c r="X87" s="77" t="s">
        <v>23</v>
      </c>
      <c r="Y87" s="93">
        <v>5955.25</v>
      </c>
      <c r="Z87" s="49">
        <v>0.075</v>
      </c>
      <c r="AA87" s="49">
        <f t="shared" si="55"/>
        <v>446.64</v>
      </c>
      <c r="AB87" s="93">
        <v>6</v>
      </c>
      <c r="AC87" s="49">
        <f t="shared" si="43"/>
        <v>2679.84</v>
      </c>
      <c r="AD87" s="80">
        <f t="shared" si="45"/>
        <v>8388.84</v>
      </c>
      <c r="AE87" s="77"/>
      <c r="AF87" s="65">
        <f t="shared" si="56"/>
        <v>8388.84</v>
      </c>
    </row>
    <row r="88" s="65" customFormat="1" ht="30" customHeight="1" spans="1:33">
      <c r="A88" s="79">
        <v>47</v>
      </c>
      <c r="B88" s="97" t="s">
        <v>117</v>
      </c>
      <c r="C88" s="98" t="s">
        <v>118</v>
      </c>
      <c r="D88" s="99">
        <v>45460</v>
      </c>
      <c r="E88" s="95">
        <v>45474</v>
      </c>
      <c r="F88" s="77" t="s">
        <v>23</v>
      </c>
      <c r="G88" s="93">
        <v>4000</v>
      </c>
      <c r="H88" s="49">
        <v>0.16</v>
      </c>
      <c r="I88" s="49">
        <f t="shared" si="57"/>
        <v>640</v>
      </c>
      <c r="J88" s="93">
        <v>6</v>
      </c>
      <c r="K88" s="49">
        <f t="shared" si="47"/>
        <v>3840</v>
      </c>
      <c r="L88" s="100" t="s">
        <v>23</v>
      </c>
      <c r="M88" s="49">
        <f t="shared" si="48"/>
        <v>4000</v>
      </c>
      <c r="N88" s="49">
        <v>0.006</v>
      </c>
      <c r="O88" s="49">
        <f t="shared" si="49"/>
        <v>24</v>
      </c>
      <c r="P88" s="49">
        <f t="shared" si="50"/>
        <v>6</v>
      </c>
      <c r="Q88" s="49">
        <f t="shared" si="51"/>
        <v>144</v>
      </c>
      <c r="R88" s="100" t="s">
        <v>23</v>
      </c>
      <c r="S88" s="49">
        <f t="shared" si="52"/>
        <v>4000</v>
      </c>
      <c r="T88" s="49">
        <v>0.007</v>
      </c>
      <c r="U88" s="49">
        <f t="shared" si="53"/>
        <v>28</v>
      </c>
      <c r="V88" s="93">
        <v>6</v>
      </c>
      <c r="W88" s="49">
        <f t="shared" si="54"/>
        <v>168</v>
      </c>
      <c r="X88" s="77" t="s">
        <v>23</v>
      </c>
      <c r="Y88" s="93">
        <v>5955.25</v>
      </c>
      <c r="Z88" s="49">
        <v>0.075</v>
      </c>
      <c r="AA88" s="49">
        <f t="shared" si="55"/>
        <v>446.64</v>
      </c>
      <c r="AB88" s="93">
        <v>6</v>
      </c>
      <c r="AC88" s="49">
        <f t="shared" si="43"/>
        <v>2679.84</v>
      </c>
      <c r="AD88" s="80">
        <f t="shared" si="45"/>
        <v>6831.84</v>
      </c>
      <c r="AE88" s="77"/>
      <c r="AF88" s="65">
        <f t="shared" si="56"/>
        <v>6831.84</v>
      </c>
    </row>
    <row r="89" s="65" customFormat="1" ht="30" customHeight="1" spans="1:33">
      <c r="A89" s="79">
        <v>48</v>
      </c>
      <c r="B89" s="97" t="s">
        <v>119</v>
      </c>
      <c r="C89" s="98" t="s">
        <v>120</v>
      </c>
      <c r="D89" s="99">
        <v>45462</v>
      </c>
      <c r="E89" s="95">
        <v>45474</v>
      </c>
      <c r="F89" s="77" t="s">
        <v>23</v>
      </c>
      <c r="G89" s="93">
        <v>8000</v>
      </c>
      <c r="H89" s="49">
        <v>0.16</v>
      </c>
      <c r="I89" s="49">
        <f t="shared" si="57"/>
        <v>1280</v>
      </c>
      <c r="J89" s="93">
        <v>6</v>
      </c>
      <c r="K89" s="49">
        <f t="shared" si="47"/>
        <v>7680</v>
      </c>
      <c r="L89" s="100" t="s">
        <v>23</v>
      </c>
      <c r="M89" s="49">
        <f t="shared" si="48"/>
        <v>8000</v>
      </c>
      <c r="N89" s="49">
        <v>0.006</v>
      </c>
      <c r="O89" s="49">
        <f t="shared" si="49"/>
        <v>48</v>
      </c>
      <c r="P89" s="49">
        <f t="shared" si="50"/>
        <v>6</v>
      </c>
      <c r="Q89" s="49">
        <f t="shared" si="51"/>
        <v>288</v>
      </c>
      <c r="R89" s="100" t="s">
        <v>23</v>
      </c>
      <c r="S89" s="49">
        <f t="shared" si="52"/>
        <v>8000</v>
      </c>
      <c r="T89" s="49">
        <v>0.007</v>
      </c>
      <c r="U89" s="49">
        <f t="shared" si="53"/>
        <v>56</v>
      </c>
      <c r="V89" s="93">
        <v>6</v>
      </c>
      <c r="W89" s="49">
        <f t="shared" si="54"/>
        <v>336</v>
      </c>
      <c r="X89" s="77" t="s">
        <v>23</v>
      </c>
      <c r="Y89" s="93">
        <v>8000</v>
      </c>
      <c r="Z89" s="49">
        <v>0.075</v>
      </c>
      <c r="AA89" s="49">
        <f t="shared" si="55"/>
        <v>600</v>
      </c>
      <c r="AB89" s="93">
        <v>6</v>
      </c>
      <c r="AC89" s="49">
        <f t="shared" si="43"/>
        <v>3600</v>
      </c>
      <c r="AD89" s="80">
        <f t="shared" si="45"/>
        <v>11904</v>
      </c>
      <c r="AE89" s="77"/>
      <c r="AF89" s="65">
        <f t="shared" si="56"/>
        <v>11904</v>
      </c>
      <c r="AG89" s="101"/>
    </row>
    <row r="90" s="65" customFormat="1" ht="30" customHeight="1" spans="1:33">
      <c r="A90" s="79">
        <v>49</v>
      </c>
      <c r="B90" s="97" t="s">
        <v>121</v>
      </c>
      <c r="C90" s="98" t="s">
        <v>122</v>
      </c>
      <c r="D90" s="99">
        <v>45461</v>
      </c>
      <c r="E90" s="95">
        <v>45474</v>
      </c>
      <c r="F90" s="77" t="s">
        <v>23</v>
      </c>
      <c r="G90" s="93">
        <v>6000</v>
      </c>
      <c r="H90" s="49">
        <v>0.16</v>
      </c>
      <c r="I90" s="49">
        <f t="shared" si="57"/>
        <v>960</v>
      </c>
      <c r="J90" s="93">
        <v>6</v>
      </c>
      <c r="K90" s="49">
        <f t="shared" si="47"/>
        <v>5760</v>
      </c>
      <c r="L90" s="100" t="s">
        <v>23</v>
      </c>
      <c r="M90" s="49">
        <f t="shared" si="48"/>
        <v>6000</v>
      </c>
      <c r="N90" s="49">
        <v>0.006</v>
      </c>
      <c r="O90" s="49">
        <f t="shared" si="49"/>
        <v>36</v>
      </c>
      <c r="P90" s="49">
        <f t="shared" si="50"/>
        <v>6</v>
      </c>
      <c r="Q90" s="49">
        <f t="shared" si="51"/>
        <v>216</v>
      </c>
      <c r="R90" s="100" t="s">
        <v>23</v>
      </c>
      <c r="S90" s="49">
        <f t="shared" si="52"/>
        <v>6000</v>
      </c>
      <c r="T90" s="49">
        <v>0.007</v>
      </c>
      <c r="U90" s="49">
        <f t="shared" si="53"/>
        <v>42</v>
      </c>
      <c r="V90" s="93">
        <v>6</v>
      </c>
      <c r="W90" s="49">
        <f t="shared" si="54"/>
        <v>252</v>
      </c>
      <c r="X90" s="77" t="s">
        <v>23</v>
      </c>
      <c r="Y90" s="93">
        <v>6000</v>
      </c>
      <c r="Z90" s="49">
        <v>0.075</v>
      </c>
      <c r="AA90" s="49">
        <f t="shared" si="55"/>
        <v>450</v>
      </c>
      <c r="AB90" s="93">
        <v>6</v>
      </c>
      <c r="AC90" s="49">
        <f t="shared" si="43"/>
        <v>2700</v>
      </c>
      <c r="AD90" s="80">
        <f t="shared" si="45"/>
        <v>8928</v>
      </c>
      <c r="AE90" s="77"/>
      <c r="AF90" s="65">
        <f t="shared" si="56"/>
        <v>8928</v>
      </c>
    </row>
    <row r="91" s="65" customFormat="1" ht="30" customHeight="1" spans="1:33">
      <c r="A91" s="79">
        <v>50</v>
      </c>
      <c r="B91" s="97" t="s">
        <v>123</v>
      </c>
      <c r="C91" s="98" t="s">
        <v>124</v>
      </c>
      <c r="D91" s="99">
        <v>45457</v>
      </c>
      <c r="E91" s="95">
        <v>45474</v>
      </c>
      <c r="F91" s="77" t="s">
        <v>23</v>
      </c>
      <c r="G91" s="93">
        <v>7000</v>
      </c>
      <c r="H91" s="49">
        <v>0.16</v>
      </c>
      <c r="I91" s="49">
        <f t="shared" si="57"/>
        <v>1120</v>
      </c>
      <c r="J91" s="93">
        <v>6</v>
      </c>
      <c r="K91" s="49">
        <f t="shared" si="47"/>
        <v>6720</v>
      </c>
      <c r="L91" s="100" t="s">
        <v>23</v>
      </c>
      <c r="M91" s="49">
        <f t="shared" si="48"/>
        <v>7000</v>
      </c>
      <c r="N91" s="49">
        <v>0.006</v>
      </c>
      <c r="O91" s="49">
        <f t="shared" si="49"/>
        <v>42</v>
      </c>
      <c r="P91" s="49">
        <f t="shared" si="50"/>
        <v>6</v>
      </c>
      <c r="Q91" s="49">
        <f t="shared" si="51"/>
        <v>252</v>
      </c>
      <c r="R91" s="100" t="s">
        <v>23</v>
      </c>
      <c r="S91" s="49">
        <f t="shared" si="52"/>
        <v>7000</v>
      </c>
      <c r="T91" s="49">
        <v>0.007</v>
      </c>
      <c r="U91" s="49">
        <f t="shared" si="53"/>
        <v>49</v>
      </c>
      <c r="V91" s="93">
        <v>6</v>
      </c>
      <c r="W91" s="49">
        <f t="shared" si="54"/>
        <v>294</v>
      </c>
      <c r="X91" s="77" t="s">
        <v>23</v>
      </c>
      <c r="Y91" s="93">
        <v>7000</v>
      </c>
      <c r="Z91" s="49">
        <v>0.075</v>
      </c>
      <c r="AA91" s="49">
        <f t="shared" si="55"/>
        <v>525</v>
      </c>
      <c r="AB91" s="93">
        <v>6</v>
      </c>
      <c r="AC91" s="49">
        <f t="shared" si="43"/>
        <v>3150</v>
      </c>
      <c r="AD91" s="80">
        <f t="shared" si="45"/>
        <v>10416</v>
      </c>
      <c r="AE91" s="77"/>
      <c r="AF91" s="65">
        <f t="shared" si="56"/>
        <v>10416</v>
      </c>
    </row>
    <row r="92" s="65" customFormat="1" ht="30" customHeight="1" spans="1:33">
      <c r="A92" s="79">
        <v>51</v>
      </c>
      <c r="B92" s="97" t="s">
        <v>125</v>
      </c>
      <c r="C92" s="98" t="s">
        <v>126</v>
      </c>
      <c r="D92" s="99">
        <v>45449</v>
      </c>
      <c r="E92" s="95">
        <v>45474</v>
      </c>
      <c r="F92" s="77" t="s">
        <v>23</v>
      </c>
      <c r="G92" s="93">
        <v>6000</v>
      </c>
      <c r="H92" s="49">
        <v>0.16</v>
      </c>
      <c r="I92" s="49">
        <f t="shared" si="57"/>
        <v>960</v>
      </c>
      <c r="J92" s="93">
        <v>6</v>
      </c>
      <c r="K92" s="49">
        <f t="shared" si="47"/>
        <v>5760</v>
      </c>
      <c r="L92" s="100" t="s">
        <v>23</v>
      </c>
      <c r="M92" s="49">
        <f t="shared" si="48"/>
        <v>6000</v>
      </c>
      <c r="N92" s="49">
        <v>0.006</v>
      </c>
      <c r="O92" s="49">
        <f t="shared" si="49"/>
        <v>36</v>
      </c>
      <c r="P92" s="49">
        <f t="shared" si="50"/>
        <v>6</v>
      </c>
      <c r="Q92" s="49">
        <f t="shared" si="51"/>
        <v>216</v>
      </c>
      <c r="R92" s="100" t="s">
        <v>23</v>
      </c>
      <c r="S92" s="49">
        <f t="shared" si="52"/>
        <v>6000</v>
      </c>
      <c r="T92" s="49">
        <v>0.007</v>
      </c>
      <c r="U92" s="49">
        <f t="shared" si="53"/>
        <v>42</v>
      </c>
      <c r="V92" s="93">
        <v>6</v>
      </c>
      <c r="W92" s="49">
        <f t="shared" si="54"/>
        <v>252</v>
      </c>
      <c r="X92" s="77" t="s">
        <v>23</v>
      </c>
      <c r="Y92" s="93">
        <v>6000</v>
      </c>
      <c r="Z92" s="49">
        <v>0.075</v>
      </c>
      <c r="AA92" s="49">
        <f t="shared" si="55"/>
        <v>450</v>
      </c>
      <c r="AB92" s="93">
        <v>6</v>
      </c>
      <c r="AC92" s="49">
        <f t="shared" si="43"/>
        <v>2700</v>
      </c>
      <c r="AD92" s="80">
        <f t="shared" si="45"/>
        <v>8928</v>
      </c>
      <c r="AE92" s="77"/>
      <c r="AF92" s="65">
        <f t="shared" si="56"/>
        <v>8928</v>
      </c>
    </row>
    <row r="93" s="65" customFormat="1" ht="30" customHeight="1" spans="1:33">
      <c r="A93" s="79">
        <v>52</v>
      </c>
      <c r="B93" s="97" t="s">
        <v>127</v>
      </c>
      <c r="C93" s="98" t="s">
        <v>128</v>
      </c>
      <c r="D93" s="99">
        <v>45473</v>
      </c>
      <c r="E93" s="92">
        <v>45506</v>
      </c>
      <c r="F93" s="77" t="s">
        <v>129</v>
      </c>
      <c r="G93" s="93">
        <v>3920.55</v>
      </c>
      <c r="H93" s="49">
        <v>0.16</v>
      </c>
      <c r="I93" s="49">
        <f t="shared" si="57"/>
        <v>627.29</v>
      </c>
      <c r="J93" s="93">
        <v>5</v>
      </c>
      <c r="K93" s="49">
        <f t="shared" si="47"/>
        <v>3136.45</v>
      </c>
      <c r="L93" s="100" t="s">
        <v>129</v>
      </c>
      <c r="M93" s="49">
        <f t="shared" si="48"/>
        <v>3920.55</v>
      </c>
      <c r="N93" s="49">
        <v>0.006</v>
      </c>
      <c r="O93" s="49">
        <f t="shared" si="49"/>
        <v>23.52</v>
      </c>
      <c r="P93" s="49">
        <f t="shared" si="50"/>
        <v>5</v>
      </c>
      <c r="Q93" s="49">
        <f t="shared" si="51"/>
        <v>117.6</v>
      </c>
      <c r="R93" s="100" t="s">
        <v>129</v>
      </c>
      <c r="S93" s="49">
        <f t="shared" si="52"/>
        <v>3920.55</v>
      </c>
      <c r="T93" s="49">
        <v>0.007</v>
      </c>
      <c r="U93" s="49">
        <f t="shared" si="53"/>
        <v>27.44</v>
      </c>
      <c r="V93" s="93">
        <v>5</v>
      </c>
      <c r="W93" s="49">
        <f t="shared" si="54"/>
        <v>137.2</v>
      </c>
      <c r="X93" s="77" t="s">
        <v>129</v>
      </c>
      <c r="Y93" s="93">
        <v>5955.25</v>
      </c>
      <c r="Z93" s="49">
        <v>0.075</v>
      </c>
      <c r="AA93" s="49">
        <f t="shared" si="55"/>
        <v>446.64</v>
      </c>
      <c r="AB93" s="93">
        <v>5</v>
      </c>
      <c r="AC93" s="49">
        <f t="shared" si="43"/>
        <v>2233.2</v>
      </c>
      <c r="AD93" s="80">
        <f t="shared" si="45"/>
        <v>5624.45</v>
      </c>
      <c r="AE93" s="77"/>
      <c r="AF93" s="65">
        <f t="shared" si="56"/>
        <v>5624.45</v>
      </c>
    </row>
    <row r="94" s="65" customFormat="1" ht="30" customHeight="1" spans="1:33">
      <c r="A94" s="74">
        <v>53</v>
      </c>
      <c r="B94" s="102" t="s">
        <v>130</v>
      </c>
      <c r="C94" s="103" t="s">
        <v>131</v>
      </c>
      <c r="D94" s="104">
        <v>45092</v>
      </c>
      <c r="E94" s="105">
        <v>45446</v>
      </c>
      <c r="F94" s="71" t="s">
        <v>132</v>
      </c>
      <c r="G94" s="70">
        <v>4500</v>
      </c>
      <c r="H94" s="70">
        <v>0.16</v>
      </c>
      <c r="I94" s="70">
        <f t="shared" si="57"/>
        <v>720</v>
      </c>
      <c r="J94" s="70">
        <v>7</v>
      </c>
      <c r="K94" s="70">
        <f t="shared" si="47"/>
        <v>5040</v>
      </c>
      <c r="L94" s="71" t="s">
        <v>132</v>
      </c>
      <c r="M94" s="70">
        <v>4500</v>
      </c>
      <c r="N94" s="70">
        <v>0.006</v>
      </c>
      <c r="O94" s="70">
        <f t="shared" si="49"/>
        <v>27</v>
      </c>
      <c r="P94" s="70">
        <v>7</v>
      </c>
      <c r="Q94" s="70">
        <f t="shared" si="51"/>
        <v>189</v>
      </c>
      <c r="R94" s="71" t="s">
        <v>132</v>
      </c>
      <c r="S94" s="70">
        <v>4500</v>
      </c>
      <c r="T94" s="70">
        <v>0.007</v>
      </c>
      <c r="U94" s="70">
        <f t="shared" si="53"/>
        <v>31.5</v>
      </c>
      <c r="V94" s="70">
        <v>7</v>
      </c>
      <c r="W94" s="70">
        <f>U94*V94</f>
        <v>220.5</v>
      </c>
      <c r="X94" s="106" t="s">
        <v>133</v>
      </c>
      <c r="Y94" s="49">
        <v>5955.25</v>
      </c>
      <c r="Z94" s="93">
        <v>0.09</v>
      </c>
      <c r="AA94" s="49">
        <f t="shared" si="55"/>
        <v>535.97</v>
      </c>
      <c r="AB94" s="93">
        <v>1</v>
      </c>
      <c r="AC94" s="49">
        <f t="shared" si="43"/>
        <v>535.97</v>
      </c>
      <c r="AD94" s="80">
        <f t="shared" si="45"/>
        <v>5985.47</v>
      </c>
      <c r="AE94" s="77"/>
    </row>
    <row r="95" s="64" customFormat="1" ht="29" customHeight="1" spans="1:33">
      <c r="A95" s="87"/>
      <c r="B95" s="107"/>
      <c r="C95" s="108"/>
      <c r="D95" s="109"/>
      <c r="E95" s="110"/>
      <c r="F95" s="73"/>
      <c r="G95" s="70"/>
      <c r="H95" s="70"/>
      <c r="I95" s="70"/>
      <c r="J95" s="70"/>
      <c r="K95" s="70"/>
      <c r="L95" s="73" t="s">
        <v>132</v>
      </c>
      <c r="M95" s="70"/>
      <c r="N95" s="70"/>
      <c r="O95" s="70"/>
      <c r="P95" s="70"/>
      <c r="Q95" s="70"/>
      <c r="R95" s="73" t="s">
        <v>23</v>
      </c>
      <c r="S95" s="70"/>
      <c r="T95" s="70"/>
      <c r="U95" s="70"/>
      <c r="V95" s="70"/>
      <c r="W95" s="70"/>
      <c r="X95" s="106" t="s">
        <v>23</v>
      </c>
      <c r="Y95" s="49">
        <v>5955.25</v>
      </c>
      <c r="Z95" s="93">
        <v>0.075</v>
      </c>
      <c r="AA95" s="49">
        <f t="shared" si="55"/>
        <v>446.64</v>
      </c>
      <c r="AB95" s="93">
        <v>6</v>
      </c>
      <c r="AC95" s="49">
        <f t="shared" si="43"/>
        <v>2679.84</v>
      </c>
      <c r="AD95" s="80">
        <f t="shared" si="45"/>
        <v>2679.84</v>
      </c>
      <c r="AE95" s="106"/>
      <c r="AF95" s="65">
        <f>AD94+AD95</f>
        <v>8665.31</v>
      </c>
    </row>
    <row r="96" s="64" customFormat="1" ht="30" customHeight="1" spans="1:33">
      <c r="A96" s="111">
        <v>54</v>
      </c>
      <c r="B96" s="112" t="s">
        <v>134</v>
      </c>
      <c r="C96" s="89" t="s">
        <v>135</v>
      </c>
      <c r="D96" s="113">
        <v>45097</v>
      </c>
      <c r="E96" s="113">
        <v>45110</v>
      </c>
      <c r="F96" s="106" t="s">
        <v>100</v>
      </c>
      <c r="G96" s="49">
        <v>3726.65</v>
      </c>
      <c r="H96" s="49">
        <v>0.16</v>
      </c>
      <c r="I96" s="49">
        <v>596.26</v>
      </c>
      <c r="J96" s="49">
        <v>6</v>
      </c>
      <c r="K96" s="49">
        <v>3577.56</v>
      </c>
      <c r="L96" s="106" t="s">
        <v>100</v>
      </c>
      <c r="M96" s="49">
        <v>3726.65</v>
      </c>
      <c r="N96" s="49">
        <v>0.006</v>
      </c>
      <c r="O96" s="49">
        <v>22.36</v>
      </c>
      <c r="P96" s="49">
        <v>6</v>
      </c>
      <c r="Q96" s="49">
        <v>134.16</v>
      </c>
      <c r="R96" s="106" t="s">
        <v>100</v>
      </c>
      <c r="S96" s="49">
        <v>3726.65</v>
      </c>
      <c r="T96" s="49">
        <v>0.007</v>
      </c>
      <c r="U96" s="49">
        <v>26.09</v>
      </c>
      <c r="V96" s="49">
        <v>6</v>
      </c>
      <c r="W96" s="49">
        <v>156.54</v>
      </c>
      <c r="X96" s="106" t="s">
        <v>100</v>
      </c>
      <c r="Y96" s="49">
        <v>5955.25</v>
      </c>
      <c r="Z96" s="49">
        <v>0.08</v>
      </c>
      <c r="AA96" s="49">
        <v>476.42</v>
      </c>
      <c r="AB96" s="49">
        <v>6</v>
      </c>
      <c r="AC96" s="49">
        <v>2858.52</v>
      </c>
      <c r="AD96" s="114">
        <v>6726.78</v>
      </c>
      <c r="AE96" s="106"/>
    </row>
    <row r="97" s="64" customFormat="1" ht="30" customHeight="1" spans="1:31">
      <c r="A97" s="115"/>
      <c r="B97" s="116"/>
      <c r="C97" s="117"/>
      <c r="D97" s="118"/>
      <c r="E97" s="118"/>
      <c r="F97" s="106" t="s">
        <v>22</v>
      </c>
      <c r="G97" s="49">
        <v>3920.55</v>
      </c>
      <c r="H97" s="49">
        <v>0.16</v>
      </c>
      <c r="I97" s="49">
        <v>627.29</v>
      </c>
      <c r="J97" s="49">
        <v>12</v>
      </c>
      <c r="K97" s="49">
        <v>7527.48</v>
      </c>
      <c r="L97" s="106" t="s">
        <v>22</v>
      </c>
      <c r="M97" s="49">
        <v>3920.55</v>
      </c>
      <c r="N97" s="49">
        <v>0.006</v>
      </c>
      <c r="O97" s="49">
        <v>23.52</v>
      </c>
      <c r="P97" s="49">
        <v>12</v>
      </c>
      <c r="Q97" s="49">
        <v>282.24</v>
      </c>
      <c r="R97" s="106" t="s">
        <v>22</v>
      </c>
      <c r="S97" s="49">
        <v>3920.55</v>
      </c>
      <c r="T97" s="49">
        <v>0.007</v>
      </c>
      <c r="U97" s="49">
        <v>27.44</v>
      </c>
      <c r="V97" s="49">
        <v>12</v>
      </c>
      <c r="W97" s="49">
        <v>329.28</v>
      </c>
      <c r="X97" s="106" t="s">
        <v>136</v>
      </c>
      <c r="Y97" s="49">
        <v>5955.25</v>
      </c>
      <c r="Z97" s="49">
        <v>0.09</v>
      </c>
      <c r="AA97" s="49">
        <v>535.97</v>
      </c>
      <c r="AB97" s="49">
        <v>6</v>
      </c>
      <c r="AC97" s="49">
        <v>3215.82</v>
      </c>
      <c r="AD97" s="114">
        <v>11354.82</v>
      </c>
      <c r="AE97" s="106"/>
    </row>
    <row r="98" s="64" customFormat="1" ht="30" customHeight="1" spans="1:31">
      <c r="A98" s="119"/>
      <c r="B98" s="120"/>
      <c r="C98" s="91"/>
      <c r="D98" s="121"/>
      <c r="E98" s="121"/>
      <c r="F98" s="106"/>
      <c r="G98" s="49"/>
      <c r="H98" s="49"/>
      <c r="I98" s="49"/>
      <c r="J98" s="49"/>
      <c r="K98" s="49"/>
      <c r="L98" s="106"/>
      <c r="M98" s="49"/>
      <c r="N98" s="49"/>
      <c r="O98" s="49"/>
      <c r="P98" s="49"/>
      <c r="Q98" s="49"/>
      <c r="R98" s="106"/>
      <c r="S98" s="49"/>
      <c r="T98" s="49"/>
      <c r="U98" s="49"/>
      <c r="V98" s="49"/>
      <c r="W98" s="49"/>
      <c r="X98" s="106" t="s">
        <v>23</v>
      </c>
      <c r="Y98" s="49">
        <v>5955.25</v>
      </c>
      <c r="Z98" s="49">
        <v>0.075</v>
      </c>
      <c r="AA98" s="49">
        <v>446.64</v>
      </c>
      <c r="AB98" s="49">
        <v>6</v>
      </c>
      <c r="AC98" s="49">
        <v>2679.84</v>
      </c>
      <c r="AD98" s="114">
        <v>2679.84</v>
      </c>
      <c r="AE98" s="106"/>
    </row>
    <row r="99" s="64" customFormat="1" ht="30" customHeight="1" spans="1:31">
      <c r="A99" s="70" t="s">
        <v>137</v>
      </c>
      <c r="B99" s="70"/>
      <c r="C99" s="70"/>
      <c r="D99" s="122"/>
      <c r="E99" s="122"/>
      <c r="F99" s="123">
        <f>SUM(K4:K95)</f>
        <v>668430.91</v>
      </c>
      <c r="G99" s="124"/>
      <c r="H99" s="125"/>
      <c r="I99" s="125"/>
      <c r="J99" s="125"/>
      <c r="K99" s="126"/>
      <c r="L99" s="123">
        <f>SUM(Q4:Q95)</f>
        <v>25065.96</v>
      </c>
      <c r="M99" s="124"/>
      <c r="N99" s="125"/>
      <c r="O99" s="125"/>
      <c r="P99" s="125"/>
      <c r="Q99" s="126"/>
      <c r="R99" s="123">
        <f>SUM(W4:W95)</f>
        <v>29243.85</v>
      </c>
      <c r="S99" s="124"/>
      <c r="T99" s="125"/>
      <c r="U99" s="125"/>
      <c r="V99" s="125"/>
      <c r="W99" s="126"/>
      <c r="X99" s="123">
        <f>SUM(AC4:AC95)</f>
        <v>349686.05</v>
      </c>
      <c r="Y99" s="124"/>
      <c r="Z99" s="125"/>
      <c r="AA99" s="125"/>
      <c r="AB99" s="125"/>
      <c r="AC99" s="126"/>
      <c r="AD99" s="114">
        <f>SUM(AD4:AD98)</f>
        <v>1093188.21</v>
      </c>
      <c r="AE99" s="106"/>
    </row>
    <row r="100" ht="30" customHeight="1"/>
    <row r="101" ht="30" customHeight="1"/>
    <row r="102" ht="30" customHeight="1" spans="1:31">
      <c r="AD102" s="127"/>
    </row>
    <row r="103" ht="30" customHeight="1"/>
    <row r="104" ht="30" customHeight="1"/>
    <row r="105" ht="30" customHeight="1"/>
    <row r="106" ht="30" customHeight="1"/>
    <row r="107" ht="30" customHeight="1"/>
    <row r="108" ht="30" customHeight="1"/>
    <row r="109" ht="30" customHeight="1"/>
    <row r="110" ht="30" customHeight="1"/>
    <row r="111" ht="30" customHeight="1"/>
    <row r="112" ht="30" customHeight="1"/>
  </sheetData>
  <autoFilter xmlns:etc="http://www.wps.cn/officeDocument/2017/etCustomData" ref="A3:AF99" etc:filterBottomFollowUsedRange="0">
    <extLst/>
  </autoFilter>
  <mergeCells count="253">
    <mergeCell ref="A1:AE1"/>
    <mergeCell ref="F2:K2"/>
    <mergeCell ref="L2:Q2"/>
    <mergeCell ref="R2:W2"/>
    <mergeCell ref="X2:AC2"/>
    <mergeCell ref="A99:C99"/>
    <mergeCell ref="F99:K99"/>
    <mergeCell ref="L99:Q99"/>
    <mergeCell ref="R99:W99"/>
    <mergeCell ref="X99:AC99"/>
    <mergeCell ref="A2:A3"/>
    <mergeCell ref="A4:A5"/>
    <mergeCell ref="A6:A7"/>
    <mergeCell ref="A8:A9"/>
    <mergeCell ref="A10:A11"/>
    <mergeCell ref="A12:A13"/>
    <mergeCell ref="A14:A15"/>
    <mergeCell ref="A16:A17"/>
    <mergeCell ref="A18:A19"/>
    <mergeCell ref="A20:A2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94:A95"/>
    <mergeCell ref="A96:A98"/>
    <mergeCell ref="B2:B3"/>
    <mergeCell ref="B4:B5"/>
    <mergeCell ref="B6:B7"/>
    <mergeCell ref="B8:B9"/>
    <mergeCell ref="B10:B11"/>
    <mergeCell ref="B12:B13"/>
    <mergeCell ref="B14:B15"/>
    <mergeCell ref="B16:B17"/>
    <mergeCell ref="B18:B19"/>
    <mergeCell ref="B20:B21"/>
    <mergeCell ref="B22:B23"/>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 ref="B56:B57"/>
    <mergeCell ref="B58:B59"/>
    <mergeCell ref="B60:B61"/>
    <mergeCell ref="B62:B63"/>
    <mergeCell ref="B64:B65"/>
    <mergeCell ref="B66:B67"/>
    <mergeCell ref="B68:B69"/>
    <mergeCell ref="B70:B71"/>
    <mergeCell ref="B72:B73"/>
    <mergeCell ref="B74:B75"/>
    <mergeCell ref="B76:B77"/>
    <mergeCell ref="B78:B79"/>
    <mergeCell ref="B94:B95"/>
    <mergeCell ref="B96:B98"/>
    <mergeCell ref="C2:C3"/>
    <mergeCell ref="C4:C5"/>
    <mergeCell ref="C6:C7"/>
    <mergeCell ref="C8:C9"/>
    <mergeCell ref="C10:C11"/>
    <mergeCell ref="C12:C13"/>
    <mergeCell ref="C14:C15"/>
    <mergeCell ref="C16:C17"/>
    <mergeCell ref="C18:C19"/>
    <mergeCell ref="C20:C21"/>
    <mergeCell ref="C22:C23"/>
    <mergeCell ref="C24:C25"/>
    <mergeCell ref="C26:C27"/>
    <mergeCell ref="C28:C29"/>
    <mergeCell ref="C30:C31"/>
    <mergeCell ref="C32:C33"/>
    <mergeCell ref="C34:C35"/>
    <mergeCell ref="C36:C37"/>
    <mergeCell ref="C38:C39"/>
    <mergeCell ref="C40:C41"/>
    <mergeCell ref="C42:C43"/>
    <mergeCell ref="C44:C45"/>
    <mergeCell ref="C46:C47"/>
    <mergeCell ref="C48:C49"/>
    <mergeCell ref="C50:C51"/>
    <mergeCell ref="C52:C53"/>
    <mergeCell ref="C54:C55"/>
    <mergeCell ref="C56:C57"/>
    <mergeCell ref="C58:C59"/>
    <mergeCell ref="C60:C61"/>
    <mergeCell ref="C62:C63"/>
    <mergeCell ref="C64:C65"/>
    <mergeCell ref="C66:C67"/>
    <mergeCell ref="C68:C69"/>
    <mergeCell ref="C70:C71"/>
    <mergeCell ref="C72:C73"/>
    <mergeCell ref="C74:C75"/>
    <mergeCell ref="C76:C77"/>
    <mergeCell ref="C78:C79"/>
    <mergeCell ref="C94:C95"/>
    <mergeCell ref="C96:C98"/>
    <mergeCell ref="D2:D3"/>
    <mergeCell ref="D4:D5"/>
    <mergeCell ref="D6:D7"/>
    <mergeCell ref="D8:D9"/>
    <mergeCell ref="D10:D11"/>
    <mergeCell ref="D12:D13"/>
    <mergeCell ref="D14:D15"/>
    <mergeCell ref="D16:D17"/>
    <mergeCell ref="D18:D19"/>
    <mergeCell ref="D20:D21"/>
    <mergeCell ref="D22:D23"/>
    <mergeCell ref="D24:D25"/>
    <mergeCell ref="D26:D27"/>
    <mergeCell ref="D28:D29"/>
    <mergeCell ref="D30:D31"/>
    <mergeCell ref="D32:D33"/>
    <mergeCell ref="D34:D35"/>
    <mergeCell ref="D36:D37"/>
    <mergeCell ref="D38:D39"/>
    <mergeCell ref="D40:D41"/>
    <mergeCell ref="D42:D43"/>
    <mergeCell ref="D44:D45"/>
    <mergeCell ref="D46:D47"/>
    <mergeCell ref="D48:D49"/>
    <mergeCell ref="D50:D51"/>
    <mergeCell ref="D52:D53"/>
    <mergeCell ref="D54:D55"/>
    <mergeCell ref="D56:D57"/>
    <mergeCell ref="D58:D59"/>
    <mergeCell ref="D60:D61"/>
    <mergeCell ref="D62:D63"/>
    <mergeCell ref="D64:D65"/>
    <mergeCell ref="D66:D67"/>
    <mergeCell ref="D68:D69"/>
    <mergeCell ref="D70:D71"/>
    <mergeCell ref="D72:D73"/>
    <mergeCell ref="D74:D75"/>
    <mergeCell ref="D76:D77"/>
    <mergeCell ref="D78:D79"/>
    <mergeCell ref="D94:D95"/>
    <mergeCell ref="D96:D98"/>
    <mergeCell ref="E2:E3"/>
    <mergeCell ref="E4:E5"/>
    <mergeCell ref="E6:E7"/>
    <mergeCell ref="E8:E9"/>
    <mergeCell ref="E10:E11"/>
    <mergeCell ref="E12:E13"/>
    <mergeCell ref="E14:E15"/>
    <mergeCell ref="E16:E17"/>
    <mergeCell ref="E18:E19"/>
    <mergeCell ref="E20:E21"/>
    <mergeCell ref="E22:E23"/>
    <mergeCell ref="E24:E25"/>
    <mergeCell ref="E26:E27"/>
    <mergeCell ref="E28:E29"/>
    <mergeCell ref="E30:E31"/>
    <mergeCell ref="E32:E33"/>
    <mergeCell ref="E34:E35"/>
    <mergeCell ref="E36:E37"/>
    <mergeCell ref="E38:E39"/>
    <mergeCell ref="E40:E41"/>
    <mergeCell ref="E42:E43"/>
    <mergeCell ref="E44:E45"/>
    <mergeCell ref="E46:E47"/>
    <mergeCell ref="E48:E49"/>
    <mergeCell ref="E50:E51"/>
    <mergeCell ref="E52:E53"/>
    <mergeCell ref="E54:E55"/>
    <mergeCell ref="E56:E57"/>
    <mergeCell ref="E58:E59"/>
    <mergeCell ref="E60:E61"/>
    <mergeCell ref="E62:E63"/>
    <mergeCell ref="E64:E65"/>
    <mergeCell ref="E66:E67"/>
    <mergeCell ref="E68:E69"/>
    <mergeCell ref="E70:E71"/>
    <mergeCell ref="E72:E73"/>
    <mergeCell ref="E74:E75"/>
    <mergeCell ref="E76:E77"/>
    <mergeCell ref="E78:E79"/>
    <mergeCell ref="E94:E95"/>
    <mergeCell ref="E96:E98"/>
    <mergeCell ref="F78:F79"/>
    <mergeCell ref="F94:F95"/>
    <mergeCell ref="G78:G79"/>
    <mergeCell ref="G94:G95"/>
    <mergeCell ref="H78:H79"/>
    <mergeCell ref="H94:H95"/>
    <mergeCell ref="I78:I79"/>
    <mergeCell ref="I94:I95"/>
    <mergeCell ref="J78:J79"/>
    <mergeCell ref="J94:J95"/>
    <mergeCell ref="K78:K79"/>
    <mergeCell ref="K94:K95"/>
    <mergeCell ref="L78:L79"/>
    <mergeCell ref="L94:L95"/>
    <mergeCell ref="M78:M79"/>
    <mergeCell ref="M94:M95"/>
    <mergeCell ref="N78:N79"/>
    <mergeCell ref="N94:N95"/>
    <mergeCell ref="O78:O79"/>
    <mergeCell ref="O94:O95"/>
    <mergeCell ref="P78:P79"/>
    <mergeCell ref="P94:P95"/>
    <mergeCell ref="Q78:Q79"/>
    <mergeCell ref="Q94:Q95"/>
    <mergeCell ref="R78:R79"/>
    <mergeCell ref="R94:R95"/>
    <mergeCell ref="S78:S79"/>
    <mergeCell ref="S94:S95"/>
    <mergeCell ref="T78:T79"/>
    <mergeCell ref="T94:T95"/>
    <mergeCell ref="U78:U79"/>
    <mergeCell ref="U94:U95"/>
    <mergeCell ref="V78:V79"/>
    <mergeCell ref="V94:V95"/>
    <mergeCell ref="W78:W79"/>
    <mergeCell ref="W94:W95"/>
    <mergeCell ref="AD2:AD3"/>
    <mergeCell ref="AE2:AE3"/>
  </mergeCells>
  <pageMargins left="0.236111111111111" right="0.118055555555556" top="0.472222222222222" bottom="0.550694444444444" header="0.236111111111111" footer="0.298611111111111"/>
  <pageSetup paperSize="9" scale="44"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9"/>
  <sheetViews>
    <sheetView workbookViewId="0">
      <selection activeCell="D15" sqref="D15"/>
    </sheetView>
  </sheetViews>
  <sheetFormatPr defaultColWidth="8.88888888888889" defaultRowHeight="14.4"/>
  <cols>
    <col min="3" max="3" width="21.8888888888889" customWidth="1"/>
    <col min="4" max="4" width="12.7777777777778" style="61" customWidth="1"/>
  </cols>
  <sheetData>
    <row r="1" ht="25.8" spans="1:31">
      <c r="A1" s="18" t="s">
        <v>138</v>
      </c>
      <c r="B1" s="18"/>
      <c r="C1" s="19"/>
      <c r="D1" s="19"/>
      <c r="E1" s="19"/>
      <c r="F1" s="18"/>
      <c r="G1" s="18"/>
      <c r="H1" s="18"/>
      <c r="I1" s="18"/>
      <c r="J1" s="18"/>
      <c r="K1" s="18"/>
      <c r="L1" s="18"/>
      <c r="M1" s="18"/>
      <c r="N1" s="18"/>
      <c r="O1" s="18"/>
      <c r="P1" s="18"/>
      <c r="Q1" s="18"/>
      <c r="R1" s="18"/>
      <c r="S1" s="18"/>
      <c r="T1" s="18"/>
      <c r="U1" s="18"/>
      <c r="V1" s="18"/>
      <c r="W1" s="18"/>
      <c r="X1" s="18"/>
      <c r="Y1" s="18"/>
      <c r="Z1" s="18"/>
      <c r="AA1" s="18"/>
      <c r="AB1" s="18"/>
      <c r="AC1" s="18"/>
      <c r="AD1" s="18"/>
      <c r="AE1" s="18"/>
    </row>
    <row r="2" ht="15.6" spans="1:31">
      <c r="A2" s="20"/>
      <c r="B2" s="20"/>
      <c r="C2" s="21"/>
      <c r="D2" s="21"/>
      <c r="E2" s="21"/>
      <c r="F2" s="20"/>
      <c r="G2" s="20"/>
      <c r="H2" s="20"/>
      <c r="I2" s="20"/>
      <c r="J2" s="20"/>
      <c r="K2" s="20"/>
      <c r="L2" s="20"/>
      <c r="M2" s="20"/>
      <c r="N2" s="20"/>
      <c r="O2" s="20"/>
      <c r="P2" s="20"/>
      <c r="Q2" s="20"/>
      <c r="R2" s="20"/>
      <c r="S2" s="20"/>
      <c r="T2" s="20"/>
      <c r="U2" s="20"/>
      <c r="V2" s="20"/>
      <c r="W2" s="20"/>
      <c r="X2" s="20"/>
      <c r="Y2" s="20"/>
      <c r="Z2" s="20"/>
      <c r="AA2" s="20"/>
      <c r="AB2" s="20"/>
      <c r="AC2" s="20"/>
      <c r="AD2" s="20"/>
      <c r="AE2" s="20"/>
    </row>
    <row r="3" ht="15.6" spans="1:31">
      <c r="A3" s="22" t="s">
        <v>1</v>
      </c>
      <c r="B3" s="22" t="s">
        <v>2</v>
      </c>
      <c r="C3" s="23" t="s">
        <v>3</v>
      </c>
      <c r="D3" s="23" t="s">
        <v>4</v>
      </c>
      <c r="E3" s="22" t="s">
        <v>5</v>
      </c>
      <c r="F3" s="24" t="s">
        <v>6</v>
      </c>
      <c r="G3" s="24"/>
      <c r="H3" s="24"/>
      <c r="I3" s="24"/>
      <c r="J3" s="24"/>
      <c r="K3" s="25"/>
      <c r="L3" s="26" t="s">
        <v>7</v>
      </c>
      <c r="M3" s="24"/>
      <c r="N3" s="24"/>
      <c r="O3" s="24"/>
      <c r="P3" s="24"/>
      <c r="Q3" s="25"/>
      <c r="R3" s="26" t="s">
        <v>8</v>
      </c>
      <c r="S3" s="24"/>
      <c r="T3" s="24"/>
      <c r="U3" s="24"/>
      <c r="V3" s="24"/>
      <c r="W3" s="25"/>
      <c r="X3" s="26" t="s">
        <v>9</v>
      </c>
      <c r="Y3" s="24"/>
      <c r="Z3" s="24"/>
      <c r="AA3" s="24"/>
      <c r="AB3" s="24"/>
      <c r="AC3" s="25"/>
      <c r="AD3" s="22" t="s">
        <v>139</v>
      </c>
      <c r="AE3" s="22" t="s">
        <v>11</v>
      </c>
    </row>
    <row r="4" ht="15.6" spans="1:31">
      <c r="A4" s="22"/>
      <c r="B4" s="22"/>
      <c r="C4" s="27"/>
      <c r="D4" s="27"/>
      <c r="E4" s="22"/>
      <c r="F4" s="28" t="s">
        <v>140</v>
      </c>
      <c r="G4" s="22" t="s">
        <v>13</v>
      </c>
      <c r="H4" s="22" t="s">
        <v>14</v>
      </c>
      <c r="I4" s="22" t="s">
        <v>16</v>
      </c>
      <c r="J4" s="22" t="s">
        <v>15</v>
      </c>
      <c r="K4" s="22" t="s">
        <v>10</v>
      </c>
      <c r="L4" s="22" t="s">
        <v>140</v>
      </c>
      <c r="M4" s="22" t="s">
        <v>13</v>
      </c>
      <c r="N4" s="22" t="s">
        <v>14</v>
      </c>
      <c r="O4" s="22" t="s">
        <v>16</v>
      </c>
      <c r="P4" s="22" t="s">
        <v>15</v>
      </c>
      <c r="Q4" s="22" t="s">
        <v>10</v>
      </c>
      <c r="R4" s="22" t="s">
        <v>140</v>
      </c>
      <c r="S4" s="22" t="s">
        <v>13</v>
      </c>
      <c r="T4" s="22" t="s">
        <v>14</v>
      </c>
      <c r="U4" s="22" t="s">
        <v>16</v>
      </c>
      <c r="V4" s="22" t="s">
        <v>15</v>
      </c>
      <c r="W4" s="22" t="s">
        <v>10</v>
      </c>
      <c r="X4" s="22" t="s">
        <v>140</v>
      </c>
      <c r="Y4" s="22" t="s">
        <v>13</v>
      </c>
      <c r="Z4" s="22" t="s">
        <v>14</v>
      </c>
      <c r="AA4" s="22" t="s">
        <v>16</v>
      </c>
      <c r="AB4" s="22" t="s">
        <v>15</v>
      </c>
      <c r="AC4" s="22" t="s">
        <v>10</v>
      </c>
      <c r="AD4" s="22"/>
      <c r="AE4" s="22"/>
    </row>
    <row r="5" spans="1:31">
      <c r="A5" s="7">
        <v>1</v>
      </c>
      <c r="B5" s="7" t="s">
        <v>141</v>
      </c>
      <c r="C5" s="10" t="s">
        <v>142</v>
      </c>
      <c r="D5" s="7" t="s">
        <v>143</v>
      </c>
      <c r="E5" s="7" t="s">
        <v>144</v>
      </c>
      <c r="F5" s="7" t="s">
        <v>145</v>
      </c>
      <c r="G5" s="7">
        <v>6300</v>
      </c>
      <c r="H5" s="9">
        <v>0.16</v>
      </c>
      <c r="I5" s="7">
        <v>9</v>
      </c>
      <c r="J5" s="62">
        <v>1008</v>
      </c>
      <c r="K5" s="7">
        <v>9072</v>
      </c>
      <c r="L5" s="7" t="s">
        <v>145</v>
      </c>
      <c r="M5" s="7">
        <v>6300</v>
      </c>
      <c r="N5" s="11">
        <v>0.012</v>
      </c>
      <c r="O5" s="7">
        <v>9</v>
      </c>
      <c r="P5" s="62">
        <v>75.6</v>
      </c>
      <c r="Q5" s="7">
        <v>680.4</v>
      </c>
      <c r="R5" s="7" t="s">
        <v>145</v>
      </c>
      <c r="S5" s="7">
        <v>6300</v>
      </c>
      <c r="T5" s="11">
        <v>0.007</v>
      </c>
      <c r="U5" s="7">
        <v>9</v>
      </c>
      <c r="V5" s="7">
        <v>44.1</v>
      </c>
      <c r="W5" s="62">
        <v>396.9</v>
      </c>
      <c r="X5" s="7" t="s">
        <v>145</v>
      </c>
      <c r="Y5" s="7">
        <v>6300</v>
      </c>
      <c r="Z5" s="11">
        <v>0.075</v>
      </c>
      <c r="AA5" s="7">
        <v>9</v>
      </c>
      <c r="AB5" s="7">
        <v>472.5</v>
      </c>
      <c r="AC5" s="62">
        <v>4252.5</v>
      </c>
      <c r="AD5" s="62">
        <v>14401.8</v>
      </c>
      <c r="AE5" s="7"/>
    </row>
    <row r="6" spans="1:31">
      <c r="A6" s="7">
        <v>2</v>
      </c>
      <c r="B6" s="7" t="s">
        <v>146</v>
      </c>
      <c r="C6" s="10" t="s">
        <v>147</v>
      </c>
      <c r="D6" s="7" t="s">
        <v>148</v>
      </c>
      <c r="E6" s="7" t="s">
        <v>144</v>
      </c>
      <c r="F6" s="7" t="s">
        <v>145</v>
      </c>
      <c r="G6" s="7">
        <v>6300</v>
      </c>
      <c r="H6" s="9">
        <v>0.16</v>
      </c>
      <c r="I6" s="7">
        <v>9</v>
      </c>
      <c r="J6" s="62">
        <v>1008</v>
      </c>
      <c r="K6" s="7">
        <v>9072</v>
      </c>
      <c r="L6" s="7" t="s">
        <v>145</v>
      </c>
      <c r="M6" s="7">
        <v>6300</v>
      </c>
      <c r="N6" s="11">
        <v>0.012</v>
      </c>
      <c r="O6" s="7">
        <v>9</v>
      </c>
      <c r="P6" s="62">
        <v>75.6</v>
      </c>
      <c r="Q6" s="7">
        <v>680.4</v>
      </c>
      <c r="R6" s="7" t="s">
        <v>145</v>
      </c>
      <c r="S6" s="7">
        <v>6300</v>
      </c>
      <c r="T6" s="11">
        <v>0.007</v>
      </c>
      <c r="U6" s="7">
        <v>9</v>
      </c>
      <c r="V6" s="7">
        <v>44.1</v>
      </c>
      <c r="W6" s="62">
        <v>396.9</v>
      </c>
      <c r="X6" s="7" t="s">
        <v>145</v>
      </c>
      <c r="Y6" s="7">
        <v>6300</v>
      </c>
      <c r="Z6" s="11">
        <v>0.075</v>
      </c>
      <c r="AA6" s="7">
        <v>9</v>
      </c>
      <c r="AB6" s="7">
        <v>472.5</v>
      </c>
      <c r="AC6" s="62">
        <v>4252.5</v>
      </c>
      <c r="AD6" s="62">
        <v>14401.8</v>
      </c>
      <c r="AE6" s="7"/>
    </row>
    <row r="7" spans="1:31">
      <c r="A7" s="7">
        <v>3</v>
      </c>
      <c r="B7" s="7" t="s">
        <v>149</v>
      </c>
      <c r="C7" s="10" t="s">
        <v>150</v>
      </c>
      <c r="D7" s="7" t="s">
        <v>151</v>
      </c>
      <c r="E7" s="7" t="s">
        <v>144</v>
      </c>
      <c r="F7" s="7" t="s">
        <v>145</v>
      </c>
      <c r="G7" s="7">
        <v>5000</v>
      </c>
      <c r="H7" s="9">
        <v>0.16</v>
      </c>
      <c r="I7" s="7">
        <v>9</v>
      </c>
      <c r="J7" s="62">
        <v>800</v>
      </c>
      <c r="K7" s="7">
        <v>7200</v>
      </c>
      <c r="L7" s="7" t="s">
        <v>145</v>
      </c>
      <c r="M7" s="7">
        <v>5000</v>
      </c>
      <c r="N7" s="11">
        <v>0.012</v>
      </c>
      <c r="O7" s="7">
        <v>9</v>
      </c>
      <c r="P7" s="62">
        <v>60</v>
      </c>
      <c r="Q7" s="63">
        <v>540</v>
      </c>
      <c r="R7" s="7" t="s">
        <v>145</v>
      </c>
      <c r="S7" s="7">
        <v>5000</v>
      </c>
      <c r="T7" s="11">
        <v>0.007</v>
      </c>
      <c r="U7" s="7">
        <v>9</v>
      </c>
      <c r="V7" s="63">
        <v>35</v>
      </c>
      <c r="W7" s="62">
        <v>315</v>
      </c>
      <c r="X7" s="7" t="s">
        <v>145</v>
      </c>
      <c r="Y7" s="7">
        <v>5955.25</v>
      </c>
      <c r="Z7" s="11">
        <v>0.075</v>
      </c>
      <c r="AA7" s="7">
        <v>9</v>
      </c>
      <c r="AB7" s="7">
        <v>446.64</v>
      </c>
      <c r="AC7" s="62">
        <v>4019.76</v>
      </c>
      <c r="AD7" s="62">
        <v>12074.76</v>
      </c>
      <c r="AE7" s="7"/>
    </row>
    <row r="8" spans="1:31">
      <c r="A8" s="7" t="s">
        <v>10</v>
      </c>
      <c r="B8" s="7"/>
      <c r="C8" s="10"/>
      <c r="D8" s="7"/>
      <c r="E8" s="7"/>
      <c r="F8" s="7"/>
      <c r="G8" s="7"/>
      <c r="H8" s="9"/>
      <c r="I8" s="7"/>
      <c r="J8" s="62"/>
      <c r="K8" s="7">
        <f>SUM(K5:K7)</f>
        <v>25344</v>
      </c>
      <c r="L8" s="7"/>
      <c r="M8" s="7"/>
      <c r="N8" s="11"/>
      <c r="O8" s="7"/>
      <c r="P8" s="62"/>
      <c r="Q8" s="63">
        <f>SUM(Q5:Q7)</f>
        <v>1900.8</v>
      </c>
      <c r="R8" s="7"/>
      <c r="S8" s="7"/>
      <c r="T8" s="11"/>
      <c r="U8" s="7"/>
      <c r="V8" s="63"/>
      <c r="W8" s="62">
        <f>SUM(W5:W7)</f>
        <v>1108.8</v>
      </c>
      <c r="X8" s="7"/>
      <c r="Y8" s="7"/>
      <c r="Z8" s="11"/>
      <c r="AA8" s="7"/>
      <c r="AB8" s="7"/>
      <c r="AC8" s="62">
        <f>SUM(AC5:AC7)</f>
        <v>12524.76</v>
      </c>
      <c r="AD8" s="62">
        <f>SUM(AD5:AD7)</f>
        <v>40878.36</v>
      </c>
      <c r="AE8" s="7"/>
    </row>
    <row r="9" ht="15.6" spans="1:31">
      <c r="A9" s="59" t="s">
        <v>152</v>
      </c>
      <c r="B9" s="59"/>
      <c r="C9" s="60"/>
      <c r="D9" s="49"/>
      <c r="E9" s="60"/>
      <c r="F9" s="59"/>
      <c r="G9" s="59"/>
      <c r="H9" s="59"/>
      <c r="I9" s="59"/>
      <c r="J9" s="59"/>
      <c r="K9" s="59"/>
      <c r="L9" s="59"/>
      <c r="M9" s="59"/>
      <c r="N9" s="59"/>
      <c r="O9" s="59"/>
      <c r="P9" s="59"/>
      <c r="Q9" s="59"/>
      <c r="R9" s="59"/>
      <c r="S9" s="59"/>
      <c r="T9" s="59"/>
      <c r="U9" s="59"/>
      <c r="V9" s="59"/>
      <c r="W9" s="59"/>
      <c r="X9" s="59"/>
      <c r="Y9" s="59"/>
      <c r="Z9" s="59"/>
      <c r="AA9" s="59"/>
      <c r="AB9" s="59"/>
      <c r="AC9" s="59"/>
      <c r="AD9" s="59"/>
      <c r="AE9" s="59"/>
    </row>
  </sheetData>
  <mergeCells count="13">
    <mergeCell ref="A1:AE1"/>
    <mergeCell ref="F3:K3"/>
    <mergeCell ref="L3:Q3"/>
    <mergeCell ref="R3:W3"/>
    <mergeCell ref="X3:AC3"/>
    <mergeCell ref="A9:AE9"/>
    <mergeCell ref="A3:A4"/>
    <mergeCell ref="B3:B4"/>
    <mergeCell ref="C3:C4"/>
    <mergeCell ref="D3:D4"/>
    <mergeCell ref="E3:E4"/>
    <mergeCell ref="AD3:AD4"/>
    <mergeCell ref="AE3:AE4"/>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27"/>
  <sheetViews>
    <sheetView workbookViewId="0">
      <selection activeCell="E13" sqref="E13"/>
    </sheetView>
  </sheetViews>
  <sheetFormatPr defaultColWidth="8.88888888888889" defaultRowHeight="14.4"/>
  <cols>
    <col min="3" max="3" width="24.6666666666667" customWidth="1"/>
    <col min="4" max="5" width="14.8888888888889" customWidth="1"/>
    <col min="11" max="11" width="14.3333333333333" customWidth="1"/>
    <col min="17" max="17" width="13.4444444444444" customWidth="1"/>
    <col min="18" max="18" width="18.6666666666667" customWidth="1"/>
    <col min="23" max="23" width="12.7777777777778" customWidth="1"/>
    <col min="29" max="30" width="13.5555555555556" customWidth="1"/>
  </cols>
  <sheetData>
    <row r="1" ht="25.8" spans="1:31">
      <c r="A1" s="18" t="s">
        <v>153</v>
      </c>
      <c r="B1" s="18"/>
      <c r="C1" s="19"/>
      <c r="D1" s="19"/>
      <c r="E1" s="19"/>
      <c r="F1" s="18"/>
      <c r="G1" s="18"/>
      <c r="H1" s="18"/>
      <c r="I1" s="18"/>
      <c r="J1" s="18"/>
      <c r="K1" s="18"/>
      <c r="L1" s="18"/>
      <c r="M1" s="18"/>
      <c r="N1" s="18"/>
      <c r="O1" s="18"/>
      <c r="P1" s="18"/>
      <c r="Q1" s="18"/>
      <c r="R1" s="18"/>
      <c r="S1" s="18"/>
      <c r="T1" s="18"/>
      <c r="U1" s="18"/>
      <c r="V1" s="18"/>
      <c r="W1" s="18"/>
      <c r="X1" s="18"/>
      <c r="Y1" s="18"/>
      <c r="Z1" s="18"/>
      <c r="AA1" s="18"/>
      <c r="AB1" s="18"/>
      <c r="AC1" s="18"/>
      <c r="AD1" s="18"/>
      <c r="AE1" s="18"/>
    </row>
    <row r="2" ht="15.6" spans="1:31">
      <c r="A2" s="20"/>
      <c r="B2" s="20"/>
      <c r="C2" s="21"/>
      <c r="D2" s="21"/>
      <c r="E2" s="21"/>
      <c r="F2" s="20"/>
      <c r="G2" s="20"/>
      <c r="H2" s="20"/>
      <c r="I2" s="20"/>
      <c r="J2" s="20"/>
      <c r="K2" s="20"/>
      <c r="L2" s="20"/>
      <c r="M2" s="20"/>
      <c r="N2" s="20"/>
      <c r="O2" s="20"/>
      <c r="P2" s="20"/>
      <c r="Q2" s="20"/>
      <c r="R2" s="20"/>
      <c r="S2" s="20"/>
      <c r="T2" s="20"/>
      <c r="U2" s="20"/>
      <c r="V2" s="20"/>
      <c r="W2" s="20"/>
      <c r="X2" s="20"/>
      <c r="Y2" s="20"/>
      <c r="Z2" s="20"/>
      <c r="AA2" s="20"/>
      <c r="AB2" s="20"/>
      <c r="AC2" s="20"/>
      <c r="AD2" s="20"/>
      <c r="AE2" s="20"/>
    </row>
    <row r="3" ht="15.6" spans="1:31">
      <c r="A3" s="22" t="s">
        <v>1</v>
      </c>
      <c r="B3" s="22" t="s">
        <v>2</v>
      </c>
      <c r="C3" s="23" t="s">
        <v>3</v>
      </c>
      <c r="D3" s="23" t="s">
        <v>4</v>
      </c>
      <c r="E3" s="22" t="s">
        <v>5</v>
      </c>
      <c r="F3" s="24" t="s">
        <v>6</v>
      </c>
      <c r="G3" s="24"/>
      <c r="H3" s="24"/>
      <c r="I3" s="24"/>
      <c r="J3" s="24"/>
      <c r="K3" s="25"/>
      <c r="L3" s="26" t="s">
        <v>7</v>
      </c>
      <c r="M3" s="24"/>
      <c r="N3" s="24"/>
      <c r="O3" s="24"/>
      <c r="P3" s="24"/>
      <c r="Q3" s="25"/>
      <c r="R3" s="26" t="s">
        <v>8</v>
      </c>
      <c r="S3" s="24"/>
      <c r="T3" s="24"/>
      <c r="U3" s="24"/>
      <c r="V3" s="24"/>
      <c r="W3" s="25"/>
      <c r="X3" s="26" t="s">
        <v>9</v>
      </c>
      <c r="Y3" s="24"/>
      <c r="Z3" s="24"/>
      <c r="AA3" s="24"/>
      <c r="AB3" s="24"/>
      <c r="AC3" s="25"/>
      <c r="AD3" s="22" t="s">
        <v>139</v>
      </c>
      <c r="AE3" s="22" t="s">
        <v>11</v>
      </c>
    </row>
    <row r="4" ht="15.6" spans="1:31">
      <c r="A4" s="22"/>
      <c r="B4" s="22"/>
      <c r="C4" s="27"/>
      <c r="D4" s="27"/>
      <c r="E4" s="22"/>
      <c r="F4" s="28" t="s">
        <v>140</v>
      </c>
      <c r="G4" s="28" t="s">
        <v>16</v>
      </c>
      <c r="H4" s="22" t="s">
        <v>13</v>
      </c>
      <c r="I4" s="22" t="s">
        <v>14</v>
      </c>
      <c r="J4" s="22" t="s">
        <v>15</v>
      </c>
      <c r="K4" s="22" t="s">
        <v>10</v>
      </c>
      <c r="L4" s="22" t="s">
        <v>140</v>
      </c>
      <c r="M4" s="28" t="s">
        <v>16</v>
      </c>
      <c r="N4" s="22" t="s">
        <v>13</v>
      </c>
      <c r="O4" s="22" t="s">
        <v>14</v>
      </c>
      <c r="P4" s="22" t="s">
        <v>15</v>
      </c>
      <c r="Q4" s="22" t="s">
        <v>10</v>
      </c>
      <c r="R4" s="22" t="s">
        <v>140</v>
      </c>
      <c r="S4" s="28" t="s">
        <v>16</v>
      </c>
      <c r="T4" s="22" t="s">
        <v>13</v>
      </c>
      <c r="U4" s="22" t="s">
        <v>14</v>
      </c>
      <c r="V4" s="22" t="s">
        <v>15</v>
      </c>
      <c r="W4" s="22" t="s">
        <v>10</v>
      </c>
      <c r="X4" s="22" t="s">
        <v>140</v>
      </c>
      <c r="Y4" s="28" t="s">
        <v>16</v>
      </c>
      <c r="Z4" s="22" t="s">
        <v>13</v>
      </c>
      <c r="AA4" s="22" t="s">
        <v>14</v>
      </c>
      <c r="AB4" s="22" t="s">
        <v>15</v>
      </c>
      <c r="AC4" s="22" t="s">
        <v>10</v>
      </c>
      <c r="AD4" s="22"/>
      <c r="AE4" s="22"/>
    </row>
    <row r="5" ht="15.6" spans="1:31">
      <c r="A5" s="29">
        <v>1</v>
      </c>
      <c r="B5" s="29" t="s">
        <v>154</v>
      </c>
      <c r="C5" s="29" t="s">
        <v>155</v>
      </c>
      <c r="D5" s="29" t="s">
        <v>156</v>
      </c>
      <c r="E5" s="29" t="s">
        <v>157</v>
      </c>
      <c r="F5" s="29" t="s">
        <v>158</v>
      </c>
      <c r="G5" s="29">
        <v>11</v>
      </c>
      <c r="H5" s="29">
        <v>4459.49</v>
      </c>
      <c r="I5" s="30">
        <v>0.16</v>
      </c>
      <c r="J5" s="31">
        <f t="shared" ref="J5:J8" si="0">ROUND(H5*I5,2)</f>
        <v>713.52</v>
      </c>
      <c r="K5" s="32">
        <f t="shared" ref="K5:K11" si="1">ROUND((J5*G5),2)</f>
        <v>7848.72</v>
      </c>
      <c r="L5" s="29" t="s">
        <v>159</v>
      </c>
      <c r="M5" s="22">
        <v>5</v>
      </c>
      <c r="N5" s="22">
        <v>5005.65</v>
      </c>
      <c r="O5" s="33">
        <v>0.018</v>
      </c>
      <c r="P5" s="31">
        <f t="shared" ref="P5:P25" si="2">ROUND((N5*O5),2)</f>
        <v>90.1</v>
      </c>
      <c r="Q5" s="31">
        <f t="shared" ref="Q5:Q25" si="3">ROUND((P5*M5),2)</f>
        <v>450.5</v>
      </c>
      <c r="R5" s="29" t="s">
        <v>158</v>
      </c>
      <c r="S5" s="29">
        <v>11</v>
      </c>
      <c r="T5" s="29">
        <v>4459.49</v>
      </c>
      <c r="U5" s="33">
        <v>0.007</v>
      </c>
      <c r="V5" s="32">
        <f t="shared" ref="V5:V11" si="4">ROUND((T5*U5),2)</f>
        <v>31.22</v>
      </c>
      <c r="W5" s="32">
        <f t="shared" ref="W5:W11" si="5">ROUND((V5*S5),2)</f>
        <v>343.42</v>
      </c>
      <c r="X5" s="29" t="s">
        <v>158</v>
      </c>
      <c r="Y5" s="29">
        <v>11</v>
      </c>
      <c r="Z5" s="29">
        <v>5955.25</v>
      </c>
      <c r="AA5" s="33">
        <v>0.075</v>
      </c>
      <c r="AB5" s="31">
        <f t="shared" ref="AB5:AB11" si="6">ROUND((Z5*AA5),2)</f>
        <v>446.64</v>
      </c>
      <c r="AC5" s="31">
        <f t="shared" ref="AC5:AC11" si="7">ROUND((AB5*Y5),2)</f>
        <v>4913.04</v>
      </c>
      <c r="AD5" s="31">
        <f>ROUND((AC5+W5+Q6+K5+Q5),2)</f>
        <v>14037.3</v>
      </c>
      <c r="AE5" s="23"/>
    </row>
    <row r="6" ht="15.6" spans="1:31">
      <c r="A6" s="29"/>
      <c r="B6" s="29"/>
      <c r="C6" s="29"/>
      <c r="D6" s="29"/>
      <c r="E6" s="29"/>
      <c r="F6" s="29"/>
      <c r="G6" s="29"/>
      <c r="H6" s="29"/>
      <c r="I6" s="30"/>
      <c r="J6" s="31"/>
      <c r="K6" s="32"/>
      <c r="L6" s="29" t="s">
        <v>160</v>
      </c>
      <c r="M6" s="29">
        <v>6</v>
      </c>
      <c r="N6" s="29">
        <v>4459.49</v>
      </c>
      <c r="O6" s="33">
        <v>0.018</v>
      </c>
      <c r="P6" s="31">
        <f t="shared" si="2"/>
        <v>80.27</v>
      </c>
      <c r="Q6" s="31">
        <f t="shared" si="3"/>
        <v>481.62</v>
      </c>
      <c r="R6" s="29"/>
      <c r="S6" s="29"/>
      <c r="T6" s="29"/>
      <c r="U6" s="33"/>
      <c r="V6" s="32"/>
      <c r="W6" s="32"/>
      <c r="X6" s="29"/>
      <c r="Y6" s="29"/>
      <c r="Z6" s="29"/>
      <c r="AA6" s="33"/>
      <c r="AB6" s="31"/>
      <c r="AC6" s="31"/>
      <c r="AD6" s="31"/>
      <c r="AE6" s="34"/>
    </row>
    <row r="7" ht="15.6" spans="1:31">
      <c r="A7" s="34">
        <v>2</v>
      </c>
      <c r="B7" s="34" t="s">
        <v>161</v>
      </c>
      <c r="C7" s="34" t="s">
        <v>162</v>
      </c>
      <c r="D7" s="35" t="s">
        <v>163</v>
      </c>
      <c r="E7" s="34" t="s">
        <v>164</v>
      </c>
      <c r="F7" s="34" t="s">
        <v>158</v>
      </c>
      <c r="G7" s="34">
        <v>11</v>
      </c>
      <c r="H7" s="34">
        <v>4289.42</v>
      </c>
      <c r="I7" s="36">
        <v>0.16</v>
      </c>
      <c r="J7" s="37">
        <f t="shared" si="0"/>
        <v>686.31</v>
      </c>
      <c r="K7" s="38">
        <f t="shared" si="1"/>
        <v>7549.41</v>
      </c>
      <c r="L7" s="34" t="s">
        <v>158</v>
      </c>
      <c r="M7" s="34">
        <v>11</v>
      </c>
      <c r="N7" s="34">
        <v>4289.42</v>
      </c>
      <c r="O7" s="39">
        <v>0.018</v>
      </c>
      <c r="P7" s="37">
        <f t="shared" si="2"/>
        <v>77.21</v>
      </c>
      <c r="Q7" s="37">
        <f t="shared" si="3"/>
        <v>849.31</v>
      </c>
      <c r="R7" s="34" t="s">
        <v>158</v>
      </c>
      <c r="S7" s="34">
        <v>11</v>
      </c>
      <c r="T7" s="34">
        <v>4289.42</v>
      </c>
      <c r="U7" s="39">
        <v>0.007</v>
      </c>
      <c r="V7" s="38">
        <f t="shared" si="4"/>
        <v>30.03</v>
      </c>
      <c r="W7" s="38">
        <f t="shared" si="5"/>
        <v>330.33</v>
      </c>
      <c r="X7" s="34" t="s">
        <v>158</v>
      </c>
      <c r="Y7" s="34">
        <v>11</v>
      </c>
      <c r="Z7" s="34">
        <v>5955.25</v>
      </c>
      <c r="AA7" s="39">
        <v>0.075</v>
      </c>
      <c r="AB7" s="37">
        <f t="shared" si="6"/>
        <v>446.64</v>
      </c>
      <c r="AC7" s="37">
        <f t="shared" si="7"/>
        <v>4913.04</v>
      </c>
      <c r="AD7" s="37">
        <f t="shared" ref="AD7:AD10" si="8">ROUND((AC7+W7+Q7+K7),2)</f>
        <v>13642.09</v>
      </c>
      <c r="AE7" s="34"/>
    </row>
    <row r="8" ht="15.6" spans="1:31">
      <c r="A8" s="34">
        <v>3</v>
      </c>
      <c r="B8" s="34" t="s">
        <v>165</v>
      </c>
      <c r="C8" s="34" t="s">
        <v>166</v>
      </c>
      <c r="D8" s="34" t="s">
        <v>167</v>
      </c>
      <c r="E8" s="34" t="s">
        <v>168</v>
      </c>
      <c r="F8" s="34" t="s">
        <v>169</v>
      </c>
      <c r="G8" s="34">
        <v>6</v>
      </c>
      <c r="H8" s="34">
        <v>4134.62</v>
      </c>
      <c r="I8" s="36">
        <v>0.16</v>
      </c>
      <c r="J8" s="37">
        <f t="shared" si="0"/>
        <v>661.54</v>
      </c>
      <c r="K8" s="38">
        <f t="shared" si="1"/>
        <v>3969.24</v>
      </c>
      <c r="L8" s="34" t="s">
        <v>169</v>
      </c>
      <c r="M8" s="34">
        <v>6</v>
      </c>
      <c r="N8" s="34">
        <v>4134.62</v>
      </c>
      <c r="O8" s="39">
        <v>0.018</v>
      </c>
      <c r="P8" s="37">
        <f t="shared" si="2"/>
        <v>74.42</v>
      </c>
      <c r="Q8" s="37">
        <f t="shared" si="3"/>
        <v>446.52</v>
      </c>
      <c r="R8" s="34" t="s">
        <v>169</v>
      </c>
      <c r="S8" s="34">
        <v>6</v>
      </c>
      <c r="T8" s="34">
        <v>4134.62</v>
      </c>
      <c r="U8" s="39">
        <v>0.007</v>
      </c>
      <c r="V8" s="38">
        <f t="shared" si="4"/>
        <v>28.94</v>
      </c>
      <c r="W8" s="38">
        <f t="shared" si="5"/>
        <v>173.64</v>
      </c>
      <c r="X8" s="34" t="s">
        <v>169</v>
      </c>
      <c r="Y8" s="34">
        <v>6</v>
      </c>
      <c r="Z8" s="34">
        <v>5955.25</v>
      </c>
      <c r="AA8" s="39">
        <v>0.075</v>
      </c>
      <c r="AB8" s="37">
        <f t="shared" si="6"/>
        <v>446.64</v>
      </c>
      <c r="AC8" s="37">
        <f t="shared" si="7"/>
        <v>2679.84</v>
      </c>
      <c r="AD8" s="37">
        <f t="shared" si="8"/>
        <v>7269.24</v>
      </c>
      <c r="AE8" s="34"/>
    </row>
    <row r="9" ht="15.6" spans="1:31">
      <c r="A9" s="34">
        <v>4</v>
      </c>
      <c r="B9" s="34" t="s">
        <v>170</v>
      </c>
      <c r="C9" s="34" t="s">
        <v>171</v>
      </c>
      <c r="D9" s="34" t="s">
        <v>172</v>
      </c>
      <c r="E9" s="34" t="s">
        <v>164</v>
      </c>
      <c r="F9" s="34" t="s">
        <v>158</v>
      </c>
      <c r="G9" s="34">
        <v>11</v>
      </c>
      <c r="H9" s="34">
        <v>4323.17</v>
      </c>
      <c r="I9" s="36">
        <v>0.16</v>
      </c>
      <c r="J9" s="37">
        <f t="shared" ref="J9:J11" si="9">ROUND((H9*I9),2)</f>
        <v>691.71</v>
      </c>
      <c r="K9" s="38">
        <f t="shared" si="1"/>
        <v>7608.81</v>
      </c>
      <c r="L9" s="34" t="s">
        <v>158</v>
      </c>
      <c r="M9" s="34">
        <v>11</v>
      </c>
      <c r="N9" s="34">
        <v>4323.17</v>
      </c>
      <c r="O9" s="39">
        <v>0.018</v>
      </c>
      <c r="P9" s="37">
        <f t="shared" si="2"/>
        <v>77.82</v>
      </c>
      <c r="Q9" s="37">
        <f t="shared" si="3"/>
        <v>856.02</v>
      </c>
      <c r="R9" s="34" t="s">
        <v>158</v>
      </c>
      <c r="S9" s="34">
        <v>11</v>
      </c>
      <c r="T9" s="34">
        <v>4323.17</v>
      </c>
      <c r="U9" s="39">
        <v>0.007</v>
      </c>
      <c r="V9" s="38">
        <f t="shared" si="4"/>
        <v>30.26</v>
      </c>
      <c r="W9" s="38">
        <f t="shared" si="5"/>
        <v>332.86</v>
      </c>
      <c r="X9" s="34" t="s">
        <v>158</v>
      </c>
      <c r="Y9" s="34">
        <v>11</v>
      </c>
      <c r="Z9" s="34">
        <v>5955.25</v>
      </c>
      <c r="AA9" s="39">
        <v>0.075</v>
      </c>
      <c r="AB9" s="37">
        <f t="shared" si="6"/>
        <v>446.64</v>
      </c>
      <c r="AC9" s="37">
        <f t="shared" si="7"/>
        <v>4913.04</v>
      </c>
      <c r="AD9" s="37">
        <f t="shared" si="8"/>
        <v>13710.73</v>
      </c>
      <c r="AE9" s="34"/>
    </row>
    <row r="10" ht="15.6" spans="1:31">
      <c r="A10" s="34">
        <v>5</v>
      </c>
      <c r="B10" s="34" t="s">
        <v>173</v>
      </c>
      <c r="C10" s="34" t="s">
        <v>174</v>
      </c>
      <c r="D10" s="34" t="s">
        <v>163</v>
      </c>
      <c r="E10" s="34" t="s">
        <v>175</v>
      </c>
      <c r="F10" s="34" t="s">
        <v>158</v>
      </c>
      <c r="G10" s="34">
        <v>11</v>
      </c>
      <c r="H10" s="34">
        <v>4336.5</v>
      </c>
      <c r="I10" s="36">
        <v>0.16</v>
      </c>
      <c r="J10" s="37">
        <f t="shared" si="9"/>
        <v>693.84</v>
      </c>
      <c r="K10" s="38">
        <f t="shared" si="1"/>
        <v>7632.24</v>
      </c>
      <c r="L10" s="34" t="s">
        <v>158</v>
      </c>
      <c r="M10" s="34">
        <v>11</v>
      </c>
      <c r="N10" s="34">
        <v>4336.5</v>
      </c>
      <c r="O10" s="39">
        <v>0.018</v>
      </c>
      <c r="P10" s="37">
        <f t="shared" si="2"/>
        <v>78.06</v>
      </c>
      <c r="Q10" s="37">
        <f t="shared" si="3"/>
        <v>858.66</v>
      </c>
      <c r="R10" s="34" t="s">
        <v>158</v>
      </c>
      <c r="S10" s="34">
        <v>11</v>
      </c>
      <c r="T10" s="34">
        <v>4336.5</v>
      </c>
      <c r="U10" s="39">
        <v>0.007</v>
      </c>
      <c r="V10" s="38">
        <f t="shared" si="4"/>
        <v>30.36</v>
      </c>
      <c r="W10" s="38">
        <f t="shared" si="5"/>
        <v>333.96</v>
      </c>
      <c r="X10" s="34" t="s">
        <v>158</v>
      </c>
      <c r="Y10" s="34">
        <v>11</v>
      </c>
      <c r="Z10" s="34">
        <v>5955.25</v>
      </c>
      <c r="AA10" s="39">
        <v>0.075</v>
      </c>
      <c r="AB10" s="37">
        <f t="shared" si="6"/>
        <v>446.64</v>
      </c>
      <c r="AC10" s="37">
        <f t="shared" si="7"/>
        <v>4913.04</v>
      </c>
      <c r="AD10" s="37">
        <f t="shared" si="8"/>
        <v>13737.9</v>
      </c>
      <c r="AE10" s="34"/>
    </row>
    <row r="11" ht="15.6" spans="1:31">
      <c r="A11" s="34">
        <v>6</v>
      </c>
      <c r="B11" s="34" t="s">
        <v>176</v>
      </c>
      <c r="C11" s="40" t="s">
        <v>177</v>
      </c>
      <c r="D11" s="34">
        <v>2021.6</v>
      </c>
      <c r="E11" s="34" t="s">
        <v>178</v>
      </c>
      <c r="F11" s="34" t="s">
        <v>158</v>
      </c>
      <c r="G11" s="34">
        <v>11</v>
      </c>
      <c r="H11" s="34">
        <v>3984.21</v>
      </c>
      <c r="I11" s="36">
        <v>0.16</v>
      </c>
      <c r="J11" s="37">
        <f t="shared" si="9"/>
        <v>637.47</v>
      </c>
      <c r="K11" s="38">
        <f t="shared" si="1"/>
        <v>7012.17</v>
      </c>
      <c r="L11" s="34" t="s">
        <v>159</v>
      </c>
      <c r="M11" s="34">
        <v>5</v>
      </c>
      <c r="N11" s="34">
        <v>4052.73</v>
      </c>
      <c r="O11" s="39">
        <v>0.018</v>
      </c>
      <c r="P11" s="37">
        <f t="shared" si="2"/>
        <v>72.95</v>
      </c>
      <c r="Q11" s="37">
        <f t="shared" si="3"/>
        <v>364.75</v>
      </c>
      <c r="R11" s="34" t="s">
        <v>158</v>
      </c>
      <c r="S11" s="34">
        <v>11</v>
      </c>
      <c r="T11" s="34">
        <v>3984.21</v>
      </c>
      <c r="U11" s="39">
        <v>0.007</v>
      </c>
      <c r="V11" s="38">
        <f t="shared" si="4"/>
        <v>27.89</v>
      </c>
      <c r="W11" s="38">
        <f t="shared" si="5"/>
        <v>306.79</v>
      </c>
      <c r="X11" s="34" t="s">
        <v>158</v>
      </c>
      <c r="Y11" s="34">
        <v>11</v>
      </c>
      <c r="Z11" s="34">
        <v>5955.25</v>
      </c>
      <c r="AA11" s="39">
        <v>0.075</v>
      </c>
      <c r="AB11" s="37">
        <f t="shared" si="6"/>
        <v>446.64</v>
      </c>
      <c r="AC11" s="37">
        <f t="shared" si="7"/>
        <v>4913.04</v>
      </c>
      <c r="AD11" s="37">
        <f>ROUND((AC11+W11+Q12+K11+Q11),2)</f>
        <v>13027.07</v>
      </c>
      <c r="AE11" s="34"/>
    </row>
    <row r="12" ht="15.6" spans="1:31">
      <c r="A12" s="41"/>
      <c r="B12" s="41"/>
      <c r="C12" s="42"/>
      <c r="D12" s="41"/>
      <c r="E12" s="41"/>
      <c r="F12" s="41"/>
      <c r="G12" s="41"/>
      <c r="H12" s="41"/>
      <c r="I12" s="43"/>
      <c r="J12" s="44"/>
      <c r="K12" s="45"/>
      <c r="L12" s="34" t="s">
        <v>160</v>
      </c>
      <c r="M12" s="34">
        <v>6</v>
      </c>
      <c r="N12" s="34">
        <v>3984.21</v>
      </c>
      <c r="O12" s="39">
        <v>0.018</v>
      </c>
      <c r="P12" s="37">
        <f t="shared" si="2"/>
        <v>71.72</v>
      </c>
      <c r="Q12" s="37">
        <f t="shared" si="3"/>
        <v>430.32</v>
      </c>
      <c r="R12" s="41"/>
      <c r="S12" s="41"/>
      <c r="T12" s="41"/>
      <c r="U12" s="46"/>
      <c r="V12" s="45"/>
      <c r="W12" s="45"/>
      <c r="X12" s="41"/>
      <c r="Y12" s="41"/>
      <c r="Z12" s="41"/>
      <c r="AA12" s="46"/>
      <c r="AB12" s="44"/>
      <c r="AC12" s="44"/>
      <c r="AD12" s="44"/>
      <c r="AE12" s="29"/>
    </row>
    <row r="13" ht="15.6" spans="1:31">
      <c r="A13" s="34">
        <v>7</v>
      </c>
      <c r="B13" s="34" t="s">
        <v>179</v>
      </c>
      <c r="C13" s="34" t="s">
        <v>180</v>
      </c>
      <c r="D13" s="34" t="s">
        <v>167</v>
      </c>
      <c r="E13" s="34" t="s">
        <v>181</v>
      </c>
      <c r="F13" s="34" t="s">
        <v>158</v>
      </c>
      <c r="G13" s="34">
        <v>11</v>
      </c>
      <c r="H13" s="34">
        <v>4081.11</v>
      </c>
      <c r="I13" s="36">
        <v>0.16</v>
      </c>
      <c r="J13" s="37">
        <f t="shared" ref="J13:J21" si="10">ROUND((H13*I13),2)</f>
        <v>652.98</v>
      </c>
      <c r="K13" s="38">
        <f t="shared" ref="K13:K25" si="11">ROUND((J13*G13),2)</f>
        <v>7182.78</v>
      </c>
      <c r="L13" s="34" t="s">
        <v>158</v>
      </c>
      <c r="M13" s="34">
        <v>11</v>
      </c>
      <c r="N13" s="34">
        <v>4081.11</v>
      </c>
      <c r="O13" s="39">
        <v>0.018</v>
      </c>
      <c r="P13" s="37">
        <f t="shared" si="2"/>
        <v>73.46</v>
      </c>
      <c r="Q13" s="37">
        <f t="shared" si="3"/>
        <v>808.06</v>
      </c>
      <c r="R13" s="34" t="s">
        <v>158</v>
      </c>
      <c r="S13" s="34">
        <v>11</v>
      </c>
      <c r="T13" s="34">
        <v>4081.11</v>
      </c>
      <c r="U13" s="39">
        <v>0.007</v>
      </c>
      <c r="V13" s="38">
        <f t="shared" ref="V13:V25" si="12">ROUND((T13*U13),2)</f>
        <v>28.57</v>
      </c>
      <c r="W13" s="38">
        <f t="shared" ref="W13:W25" si="13">ROUND((V13*S13),2)</f>
        <v>314.27</v>
      </c>
      <c r="X13" s="34" t="s">
        <v>158</v>
      </c>
      <c r="Y13" s="34">
        <v>11</v>
      </c>
      <c r="Z13" s="34">
        <v>5955.25</v>
      </c>
      <c r="AA13" s="39">
        <v>0.075</v>
      </c>
      <c r="AB13" s="37">
        <f t="shared" ref="AB13:AB25" si="14">ROUND((Z13*AA13),2)</f>
        <v>446.64</v>
      </c>
      <c r="AC13" s="37">
        <f t="shared" ref="AC13:AC25" si="15">ROUND((AB13*Y13),2)</f>
        <v>4913.04</v>
      </c>
      <c r="AD13" s="37">
        <f t="shared" ref="AD13:AD25" si="16">ROUND((AC13+W13+Q13+K13),2)</f>
        <v>13218.15</v>
      </c>
      <c r="AE13" s="41"/>
    </row>
    <row r="14" ht="15.6" spans="1:31">
      <c r="A14" s="34">
        <v>8</v>
      </c>
      <c r="B14" s="34" t="s">
        <v>182</v>
      </c>
      <c r="C14" s="34" t="s">
        <v>183</v>
      </c>
      <c r="D14" s="34" t="s">
        <v>184</v>
      </c>
      <c r="E14" s="34" t="s">
        <v>185</v>
      </c>
      <c r="F14" s="34" t="s">
        <v>158</v>
      </c>
      <c r="G14" s="34">
        <v>11</v>
      </c>
      <c r="H14" s="34">
        <v>3920.55</v>
      </c>
      <c r="I14" s="36">
        <v>0.16</v>
      </c>
      <c r="J14" s="37">
        <f t="shared" si="10"/>
        <v>627.29</v>
      </c>
      <c r="K14" s="38">
        <f t="shared" si="11"/>
        <v>6900.19</v>
      </c>
      <c r="L14" s="34" t="s">
        <v>158</v>
      </c>
      <c r="M14" s="34">
        <v>11</v>
      </c>
      <c r="N14" s="34">
        <v>3920.55</v>
      </c>
      <c r="O14" s="39">
        <v>0.018</v>
      </c>
      <c r="P14" s="37">
        <f t="shared" si="2"/>
        <v>70.57</v>
      </c>
      <c r="Q14" s="37">
        <f t="shared" si="3"/>
        <v>776.27</v>
      </c>
      <c r="R14" s="34" t="s">
        <v>158</v>
      </c>
      <c r="S14" s="34">
        <v>11</v>
      </c>
      <c r="T14" s="34">
        <v>3920.55</v>
      </c>
      <c r="U14" s="39">
        <v>0.007</v>
      </c>
      <c r="V14" s="38">
        <f t="shared" si="12"/>
        <v>27.44</v>
      </c>
      <c r="W14" s="38">
        <f t="shared" si="13"/>
        <v>301.84</v>
      </c>
      <c r="X14" s="34" t="s">
        <v>158</v>
      </c>
      <c r="Y14" s="34">
        <v>11</v>
      </c>
      <c r="Z14" s="34">
        <v>5955.25</v>
      </c>
      <c r="AA14" s="39">
        <v>0.075</v>
      </c>
      <c r="AB14" s="37">
        <f t="shared" si="14"/>
        <v>446.64</v>
      </c>
      <c r="AC14" s="37">
        <f t="shared" si="15"/>
        <v>4913.04</v>
      </c>
      <c r="AD14" s="37">
        <f t="shared" si="16"/>
        <v>12891.34</v>
      </c>
      <c r="AE14" s="41"/>
    </row>
    <row r="15" ht="15.6" spans="1:31">
      <c r="A15" s="34">
        <v>9</v>
      </c>
      <c r="B15" s="34" t="s">
        <v>186</v>
      </c>
      <c r="C15" s="34" t="s">
        <v>187</v>
      </c>
      <c r="D15" s="47" t="s">
        <v>188</v>
      </c>
      <c r="E15" s="34" t="s">
        <v>189</v>
      </c>
      <c r="F15" s="34" t="s">
        <v>169</v>
      </c>
      <c r="G15" s="34">
        <v>6</v>
      </c>
      <c r="H15" s="34">
        <v>4460.32</v>
      </c>
      <c r="I15" s="36">
        <v>0.16</v>
      </c>
      <c r="J15" s="37">
        <f t="shared" si="10"/>
        <v>713.65</v>
      </c>
      <c r="K15" s="38">
        <f t="shared" si="11"/>
        <v>4281.9</v>
      </c>
      <c r="L15" s="34" t="s">
        <v>169</v>
      </c>
      <c r="M15" s="34">
        <v>6</v>
      </c>
      <c r="N15" s="34">
        <v>4460.32</v>
      </c>
      <c r="O15" s="39">
        <v>0.018</v>
      </c>
      <c r="P15" s="37">
        <f t="shared" si="2"/>
        <v>80.29</v>
      </c>
      <c r="Q15" s="37">
        <f t="shared" si="3"/>
        <v>481.74</v>
      </c>
      <c r="R15" s="34" t="s">
        <v>169</v>
      </c>
      <c r="S15" s="34">
        <v>6</v>
      </c>
      <c r="T15" s="34">
        <v>4460.32</v>
      </c>
      <c r="U15" s="39">
        <v>0.007</v>
      </c>
      <c r="V15" s="38">
        <f t="shared" si="12"/>
        <v>31.22</v>
      </c>
      <c r="W15" s="38">
        <f t="shared" si="13"/>
        <v>187.32</v>
      </c>
      <c r="X15" s="34" t="s">
        <v>169</v>
      </c>
      <c r="Y15" s="34">
        <v>6</v>
      </c>
      <c r="Z15" s="34">
        <v>5955.25</v>
      </c>
      <c r="AA15" s="39">
        <v>0.075</v>
      </c>
      <c r="AB15" s="37">
        <f t="shared" si="14"/>
        <v>446.64</v>
      </c>
      <c r="AC15" s="37">
        <f t="shared" si="15"/>
        <v>2679.84</v>
      </c>
      <c r="AD15" s="37">
        <f t="shared" si="16"/>
        <v>7630.8</v>
      </c>
      <c r="AE15" s="41"/>
    </row>
    <row r="16" ht="15.6" spans="1:31">
      <c r="A16" s="34">
        <v>10</v>
      </c>
      <c r="B16" s="34" t="s">
        <v>190</v>
      </c>
      <c r="C16" s="34" t="s">
        <v>191</v>
      </c>
      <c r="D16" s="34" t="s">
        <v>192</v>
      </c>
      <c r="E16" s="34" t="s">
        <v>193</v>
      </c>
      <c r="F16" s="34" t="s">
        <v>158</v>
      </c>
      <c r="G16" s="34">
        <v>11</v>
      </c>
      <c r="H16" s="34">
        <v>3920.55</v>
      </c>
      <c r="I16" s="36">
        <v>0.16</v>
      </c>
      <c r="J16" s="37">
        <f t="shared" si="10"/>
        <v>627.29</v>
      </c>
      <c r="K16" s="38">
        <f t="shared" si="11"/>
        <v>6900.19</v>
      </c>
      <c r="L16" s="34" t="s">
        <v>158</v>
      </c>
      <c r="M16" s="34">
        <v>11</v>
      </c>
      <c r="N16" s="34">
        <v>3920.55</v>
      </c>
      <c r="O16" s="39">
        <v>0.018</v>
      </c>
      <c r="P16" s="37">
        <f t="shared" si="2"/>
        <v>70.57</v>
      </c>
      <c r="Q16" s="37">
        <f t="shared" si="3"/>
        <v>776.27</v>
      </c>
      <c r="R16" s="34" t="s">
        <v>158</v>
      </c>
      <c r="S16" s="34">
        <v>11</v>
      </c>
      <c r="T16" s="34">
        <v>3920.55</v>
      </c>
      <c r="U16" s="39">
        <v>0.007</v>
      </c>
      <c r="V16" s="38">
        <f t="shared" si="12"/>
        <v>27.44</v>
      </c>
      <c r="W16" s="38">
        <f t="shared" si="13"/>
        <v>301.84</v>
      </c>
      <c r="X16" s="34" t="s">
        <v>158</v>
      </c>
      <c r="Y16" s="34">
        <v>11</v>
      </c>
      <c r="Z16" s="34">
        <v>5955.25</v>
      </c>
      <c r="AA16" s="39">
        <v>0.075</v>
      </c>
      <c r="AB16" s="37">
        <f t="shared" si="14"/>
        <v>446.64</v>
      </c>
      <c r="AC16" s="37">
        <f t="shared" si="15"/>
        <v>4913.04</v>
      </c>
      <c r="AD16" s="37">
        <f t="shared" si="16"/>
        <v>12891.34</v>
      </c>
      <c r="AE16" s="41"/>
    </row>
    <row r="17" ht="15.6" spans="1:31">
      <c r="A17" s="34">
        <v>11</v>
      </c>
      <c r="B17" s="34" t="s">
        <v>194</v>
      </c>
      <c r="C17" s="34" t="s">
        <v>195</v>
      </c>
      <c r="D17" s="34" t="s">
        <v>196</v>
      </c>
      <c r="E17" s="34" t="s">
        <v>197</v>
      </c>
      <c r="F17" s="34" t="s">
        <v>158</v>
      </c>
      <c r="G17" s="34">
        <v>11</v>
      </c>
      <c r="H17" s="34">
        <v>3920.55</v>
      </c>
      <c r="I17" s="36">
        <v>0.16</v>
      </c>
      <c r="J17" s="37">
        <f t="shared" si="10"/>
        <v>627.29</v>
      </c>
      <c r="K17" s="38">
        <f t="shared" si="11"/>
        <v>6900.19</v>
      </c>
      <c r="L17" s="34" t="s">
        <v>158</v>
      </c>
      <c r="M17" s="34">
        <v>11</v>
      </c>
      <c r="N17" s="34">
        <v>3920.55</v>
      </c>
      <c r="O17" s="39">
        <v>0.018</v>
      </c>
      <c r="P17" s="37">
        <f t="shared" si="2"/>
        <v>70.57</v>
      </c>
      <c r="Q17" s="37">
        <f t="shared" si="3"/>
        <v>776.27</v>
      </c>
      <c r="R17" s="34" t="s">
        <v>158</v>
      </c>
      <c r="S17" s="34">
        <v>11</v>
      </c>
      <c r="T17" s="34">
        <v>3920.55</v>
      </c>
      <c r="U17" s="39">
        <v>0.007</v>
      </c>
      <c r="V17" s="38">
        <f t="shared" si="12"/>
        <v>27.44</v>
      </c>
      <c r="W17" s="38">
        <f t="shared" si="13"/>
        <v>301.84</v>
      </c>
      <c r="X17" s="34" t="s">
        <v>158</v>
      </c>
      <c r="Y17" s="34">
        <v>11</v>
      </c>
      <c r="Z17" s="34">
        <v>5955.25</v>
      </c>
      <c r="AA17" s="39">
        <v>0.075</v>
      </c>
      <c r="AB17" s="37">
        <f t="shared" si="14"/>
        <v>446.64</v>
      </c>
      <c r="AC17" s="37">
        <f t="shared" si="15"/>
        <v>4913.04</v>
      </c>
      <c r="AD17" s="37">
        <f t="shared" si="16"/>
        <v>12891.34</v>
      </c>
      <c r="AE17" s="41"/>
    </row>
    <row r="18" ht="15.6" spans="1:31">
      <c r="A18" s="34">
        <v>12</v>
      </c>
      <c r="B18" s="34" t="s">
        <v>198</v>
      </c>
      <c r="C18" s="34" t="s">
        <v>199</v>
      </c>
      <c r="D18" s="34" t="s">
        <v>200</v>
      </c>
      <c r="E18" s="34" t="s">
        <v>189</v>
      </c>
      <c r="F18" s="34" t="s">
        <v>158</v>
      </c>
      <c r="G18" s="34">
        <v>11</v>
      </c>
      <c r="H18" s="34">
        <v>3920.55</v>
      </c>
      <c r="I18" s="36">
        <v>0.16</v>
      </c>
      <c r="J18" s="37">
        <f t="shared" si="10"/>
        <v>627.29</v>
      </c>
      <c r="K18" s="38">
        <f t="shared" si="11"/>
        <v>6900.19</v>
      </c>
      <c r="L18" s="34" t="s">
        <v>158</v>
      </c>
      <c r="M18" s="34">
        <v>11</v>
      </c>
      <c r="N18" s="34">
        <v>3920.55</v>
      </c>
      <c r="O18" s="39">
        <v>0.018</v>
      </c>
      <c r="P18" s="37">
        <f t="shared" si="2"/>
        <v>70.57</v>
      </c>
      <c r="Q18" s="37">
        <f t="shared" si="3"/>
        <v>776.27</v>
      </c>
      <c r="R18" s="34" t="s">
        <v>158</v>
      </c>
      <c r="S18" s="34">
        <v>11</v>
      </c>
      <c r="T18" s="34">
        <v>3920.55</v>
      </c>
      <c r="U18" s="39">
        <v>0.007</v>
      </c>
      <c r="V18" s="38">
        <f t="shared" si="12"/>
        <v>27.44</v>
      </c>
      <c r="W18" s="38">
        <f t="shared" si="13"/>
        <v>301.84</v>
      </c>
      <c r="X18" s="34" t="s">
        <v>158</v>
      </c>
      <c r="Y18" s="34">
        <v>11</v>
      </c>
      <c r="Z18" s="34">
        <v>5955.25</v>
      </c>
      <c r="AA18" s="39">
        <v>0.075</v>
      </c>
      <c r="AB18" s="37">
        <f t="shared" si="14"/>
        <v>446.64</v>
      </c>
      <c r="AC18" s="37">
        <f t="shared" si="15"/>
        <v>4913.04</v>
      </c>
      <c r="AD18" s="37">
        <f t="shared" si="16"/>
        <v>12891.34</v>
      </c>
      <c r="AE18" s="41"/>
    </row>
    <row r="19" ht="15.6" spans="1:31">
      <c r="A19" s="34">
        <v>13</v>
      </c>
      <c r="B19" s="34" t="s">
        <v>201</v>
      </c>
      <c r="C19" s="34" t="s">
        <v>202</v>
      </c>
      <c r="D19" s="34" t="s">
        <v>203</v>
      </c>
      <c r="E19" s="34" t="s">
        <v>193</v>
      </c>
      <c r="F19" s="34" t="s">
        <v>158</v>
      </c>
      <c r="G19" s="34">
        <v>11</v>
      </c>
      <c r="H19" s="34">
        <v>4082.91</v>
      </c>
      <c r="I19" s="36">
        <v>0.16</v>
      </c>
      <c r="J19" s="37">
        <f t="shared" si="10"/>
        <v>653.27</v>
      </c>
      <c r="K19" s="38">
        <f t="shared" si="11"/>
        <v>7185.97</v>
      </c>
      <c r="L19" s="34" t="s">
        <v>158</v>
      </c>
      <c r="M19" s="34">
        <v>11</v>
      </c>
      <c r="N19" s="34">
        <v>4082.91</v>
      </c>
      <c r="O19" s="39">
        <v>0.018</v>
      </c>
      <c r="P19" s="37">
        <f t="shared" si="2"/>
        <v>73.49</v>
      </c>
      <c r="Q19" s="37">
        <f t="shared" si="3"/>
        <v>808.39</v>
      </c>
      <c r="R19" s="34" t="s">
        <v>158</v>
      </c>
      <c r="S19" s="34">
        <v>11</v>
      </c>
      <c r="T19" s="34">
        <v>4082.91</v>
      </c>
      <c r="U19" s="39">
        <v>0.007</v>
      </c>
      <c r="V19" s="38">
        <f t="shared" si="12"/>
        <v>28.58</v>
      </c>
      <c r="W19" s="38">
        <f t="shared" si="13"/>
        <v>314.38</v>
      </c>
      <c r="X19" s="34" t="s">
        <v>158</v>
      </c>
      <c r="Y19" s="34">
        <v>11</v>
      </c>
      <c r="Z19" s="34">
        <v>5955.25</v>
      </c>
      <c r="AA19" s="39">
        <v>0.075</v>
      </c>
      <c r="AB19" s="37">
        <f t="shared" si="14"/>
        <v>446.64</v>
      </c>
      <c r="AC19" s="37">
        <f t="shared" si="15"/>
        <v>4913.04</v>
      </c>
      <c r="AD19" s="37">
        <f t="shared" si="16"/>
        <v>13221.78</v>
      </c>
      <c r="AE19" s="41"/>
    </row>
    <row r="20" ht="15.6" spans="1:31">
      <c r="A20" s="34">
        <v>14</v>
      </c>
      <c r="B20" s="34" t="s">
        <v>204</v>
      </c>
      <c r="C20" s="34" t="s">
        <v>205</v>
      </c>
      <c r="D20" s="34" t="s">
        <v>206</v>
      </c>
      <c r="E20" s="34" t="s">
        <v>207</v>
      </c>
      <c r="F20" s="34" t="s">
        <v>158</v>
      </c>
      <c r="G20" s="34">
        <v>11</v>
      </c>
      <c r="H20" s="34">
        <v>3920.55</v>
      </c>
      <c r="I20" s="36">
        <v>0.16</v>
      </c>
      <c r="J20" s="37">
        <f t="shared" si="10"/>
        <v>627.29</v>
      </c>
      <c r="K20" s="38">
        <f t="shared" si="11"/>
        <v>6900.19</v>
      </c>
      <c r="L20" s="34" t="s">
        <v>158</v>
      </c>
      <c r="M20" s="34">
        <v>11</v>
      </c>
      <c r="N20" s="34">
        <v>3920.55</v>
      </c>
      <c r="O20" s="39">
        <v>0.018</v>
      </c>
      <c r="P20" s="37">
        <f t="shared" si="2"/>
        <v>70.57</v>
      </c>
      <c r="Q20" s="37">
        <f t="shared" si="3"/>
        <v>776.27</v>
      </c>
      <c r="R20" s="34" t="s">
        <v>158</v>
      </c>
      <c r="S20" s="34">
        <v>11</v>
      </c>
      <c r="T20" s="34">
        <v>3920.55</v>
      </c>
      <c r="U20" s="39">
        <v>0.007</v>
      </c>
      <c r="V20" s="38">
        <f t="shared" si="12"/>
        <v>27.44</v>
      </c>
      <c r="W20" s="38">
        <f t="shared" si="13"/>
        <v>301.84</v>
      </c>
      <c r="X20" s="34" t="s">
        <v>158</v>
      </c>
      <c r="Y20" s="34">
        <v>11</v>
      </c>
      <c r="Z20" s="34">
        <v>5955.25</v>
      </c>
      <c r="AA20" s="39">
        <v>0.075</v>
      </c>
      <c r="AB20" s="37">
        <f t="shared" si="14"/>
        <v>446.64</v>
      </c>
      <c r="AC20" s="37">
        <f t="shared" si="15"/>
        <v>4913.04</v>
      </c>
      <c r="AD20" s="37">
        <f t="shared" si="16"/>
        <v>12891.34</v>
      </c>
      <c r="AE20" s="41"/>
    </row>
    <row r="21" ht="15.6" spans="1:31">
      <c r="A21" s="34">
        <v>15</v>
      </c>
      <c r="B21" s="34" t="s">
        <v>208</v>
      </c>
      <c r="C21" s="34" t="s">
        <v>209</v>
      </c>
      <c r="D21" s="34" t="s">
        <v>206</v>
      </c>
      <c r="E21" s="34" t="s">
        <v>207</v>
      </c>
      <c r="F21" s="34" t="s">
        <v>158</v>
      </c>
      <c r="G21" s="34">
        <v>11</v>
      </c>
      <c r="H21" s="34">
        <v>3920.55</v>
      </c>
      <c r="I21" s="36">
        <v>0.16</v>
      </c>
      <c r="J21" s="37">
        <f t="shared" si="10"/>
        <v>627.29</v>
      </c>
      <c r="K21" s="38">
        <f t="shared" si="11"/>
        <v>6900.19</v>
      </c>
      <c r="L21" s="34" t="s">
        <v>158</v>
      </c>
      <c r="M21" s="34">
        <v>11</v>
      </c>
      <c r="N21" s="34">
        <v>3920.55</v>
      </c>
      <c r="O21" s="39">
        <v>0.018</v>
      </c>
      <c r="P21" s="37">
        <f t="shared" si="2"/>
        <v>70.57</v>
      </c>
      <c r="Q21" s="37">
        <f t="shared" si="3"/>
        <v>776.27</v>
      </c>
      <c r="R21" s="34" t="s">
        <v>158</v>
      </c>
      <c r="S21" s="34">
        <v>11</v>
      </c>
      <c r="T21" s="34">
        <v>3920.55</v>
      </c>
      <c r="U21" s="39">
        <v>0.007</v>
      </c>
      <c r="V21" s="38">
        <f t="shared" si="12"/>
        <v>27.44</v>
      </c>
      <c r="W21" s="38">
        <f t="shared" si="13"/>
        <v>301.84</v>
      </c>
      <c r="X21" s="34" t="s">
        <v>158</v>
      </c>
      <c r="Y21" s="34">
        <v>11</v>
      </c>
      <c r="Z21" s="34">
        <v>5955.25</v>
      </c>
      <c r="AA21" s="39">
        <v>0.075</v>
      </c>
      <c r="AB21" s="37">
        <f t="shared" si="14"/>
        <v>446.64</v>
      </c>
      <c r="AC21" s="37">
        <f t="shared" si="15"/>
        <v>4913.04</v>
      </c>
      <c r="AD21" s="37">
        <f t="shared" si="16"/>
        <v>12891.34</v>
      </c>
      <c r="AE21" s="41"/>
    </row>
    <row r="22" ht="15.6" spans="1:31">
      <c r="A22" s="34">
        <v>16</v>
      </c>
      <c r="B22" s="48" t="s">
        <v>210</v>
      </c>
      <c r="C22" s="48" t="s">
        <v>211</v>
      </c>
      <c r="D22" s="48" t="s">
        <v>212</v>
      </c>
      <c r="E22" s="48" t="s">
        <v>213</v>
      </c>
      <c r="F22" s="34" t="s">
        <v>158</v>
      </c>
      <c r="G22" s="34">
        <v>11</v>
      </c>
      <c r="H22" s="34">
        <v>3920.55</v>
      </c>
      <c r="I22" s="36">
        <v>0.16</v>
      </c>
      <c r="J22" s="37">
        <f t="shared" ref="J22:J24" si="17">ROUND(H22*I22,2)</f>
        <v>627.29</v>
      </c>
      <c r="K22" s="38">
        <f t="shared" si="11"/>
        <v>6900.19</v>
      </c>
      <c r="L22" s="34" t="s">
        <v>158</v>
      </c>
      <c r="M22" s="34">
        <v>11</v>
      </c>
      <c r="N22" s="34">
        <v>3920.55</v>
      </c>
      <c r="O22" s="39">
        <v>0.018</v>
      </c>
      <c r="P22" s="37">
        <f t="shared" si="2"/>
        <v>70.57</v>
      </c>
      <c r="Q22" s="37">
        <f t="shared" si="3"/>
        <v>776.27</v>
      </c>
      <c r="R22" s="34" t="s">
        <v>158</v>
      </c>
      <c r="S22" s="34">
        <v>11</v>
      </c>
      <c r="T22" s="34">
        <v>3920.55</v>
      </c>
      <c r="U22" s="39">
        <v>0.007</v>
      </c>
      <c r="V22" s="38">
        <f t="shared" si="12"/>
        <v>27.44</v>
      </c>
      <c r="W22" s="38">
        <f t="shared" si="13"/>
        <v>301.84</v>
      </c>
      <c r="X22" s="34" t="s">
        <v>158</v>
      </c>
      <c r="Y22" s="34">
        <v>11</v>
      </c>
      <c r="Z22" s="34">
        <v>5955.25</v>
      </c>
      <c r="AA22" s="39">
        <v>0.075</v>
      </c>
      <c r="AB22" s="37">
        <f t="shared" si="14"/>
        <v>446.64</v>
      </c>
      <c r="AC22" s="37">
        <f t="shared" si="15"/>
        <v>4913.04</v>
      </c>
      <c r="AD22" s="37">
        <f t="shared" si="16"/>
        <v>12891.34</v>
      </c>
      <c r="AE22" s="34"/>
    </row>
    <row r="23" ht="15.6" spans="1:31">
      <c r="A23" s="34">
        <v>17</v>
      </c>
      <c r="B23" s="49" t="s">
        <v>214</v>
      </c>
      <c r="C23" s="49" t="s">
        <v>215</v>
      </c>
      <c r="D23" s="49" t="s">
        <v>216</v>
      </c>
      <c r="E23" s="49" t="s">
        <v>213</v>
      </c>
      <c r="F23" s="34" t="s">
        <v>158</v>
      </c>
      <c r="G23" s="34">
        <v>11</v>
      </c>
      <c r="H23" s="34">
        <v>3920.55</v>
      </c>
      <c r="I23" s="36">
        <v>0.16</v>
      </c>
      <c r="J23" s="37">
        <f t="shared" si="17"/>
        <v>627.29</v>
      </c>
      <c r="K23" s="38">
        <f t="shared" si="11"/>
        <v>6900.19</v>
      </c>
      <c r="L23" s="34" t="s">
        <v>158</v>
      </c>
      <c r="M23" s="34">
        <v>11</v>
      </c>
      <c r="N23" s="34">
        <v>3920.55</v>
      </c>
      <c r="O23" s="39">
        <v>0.018</v>
      </c>
      <c r="P23" s="37">
        <f t="shared" si="2"/>
        <v>70.57</v>
      </c>
      <c r="Q23" s="37">
        <f t="shared" si="3"/>
        <v>776.27</v>
      </c>
      <c r="R23" s="34" t="s">
        <v>158</v>
      </c>
      <c r="S23" s="34">
        <v>11</v>
      </c>
      <c r="T23" s="34">
        <v>3920.55</v>
      </c>
      <c r="U23" s="39">
        <v>0.007</v>
      </c>
      <c r="V23" s="38">
        <f t="shared" si="12"/>
        <v>27.44</v>
      </c>
      <c r="W23" s="38">
        <f t="shared" si="13"/>
        <v>301.84</v>
      </c>
      <c r="X23" s="34" t="s">
        <v>158</v>
      </c>
      <c r="Y23" s="34">
        <v>11</v>
      </c>
      <c r="Z23" s="34">
        <v>5955.25</v>
      </c>
      <c r="AA23" s="39">
        <v>0.075</v>
      </c>
      <c r="AB23" s="37">
        <f t="shared" si="14"/>
        <v>446.64</v>
      </c>
      <c r="AC23" s="37">
        <f t="shared" si="15"/>
        <v>4913.04</v>
      </c>
      <c r="AD23" s="37">
        <f t="shared" si="16"/>
        <v>12891.34</v>
      </c>
      <c r="AE23" s="34"/>
    </row>
    <row r="24" ht="15.6" spans="1:31">
      <c r="A24" s="34">
        <v>18</v>
      </c>
      <c r="B24" s="49" t="s">
        <v>217</v>
      </c>
      <c r="C24" s="49" t="s">
        <v>218</v>
      </c>
      <c r="D24" s="50" t="s">
        <v>212</v>
      </c>
      <c r="E24" s="49" t="s">
        <v>213</v>
      </c>
      <c r="F24" s="34" t="s">
        <v>158</v>
      </c>
      <c r="G24" s="34">
        <v>11</v>
      </c>
      <c r="H24" s="34">
        <v>3920.55</v>
      </c>
      <c r="I24" s="36">
        <v>0.16</v>
      </c>
      <c r="J24" s="37">
        <f t="shared" si="17"/>
        <v>627.29</v>
      </c>
      <c r="K24" s="38">
        <f t="shared" si="11"/>
        <v>6900.19</v>
      </c>
      <c r="L24" s="34" t="s">
        <v>158</v>
      </c>
      <c r="M24" s="34">
        <v>11</v>
      </c>
      <c r="N24" s="34">
        <v>3920.55</v>
      </c>
      <c r="O24" s="39">
        <v>0.018</v>
      </c>
      <c r="P24" s="37">
        <f t="shared" si="2"/>
        <v>70.57</v>
      </c>
      <c r="Q24" s="37">
        <f t="shared" si="3"/>
        <v>776.27</v>
      </c>
      <c r="R24" s="34" t="s">
        <v>158</v>
      </c>
      <c r="S24" s="34">
        <v>11</v>
      </c>
      <c r="T24" s="34">
        <v>3920.55</v>
      </c>
      <c r="U24" s="39">
        <v>0.007</v>
      </c>
      <c r="V24" s="38">
        <f t="shared" si="12"/>
        <v>27.44</v>
      </c>
      <c r="W24" s="38">
        <f t="shared" si="13"/>
        <v>301.84</v>
      </c>
      <c r="X24" s="34" t="s">
        <v>158</v>
      </c>
      <c r="Y24" s="34">
        <v>11</v>
      </c>
      <c r="Z24" s="34">
        <v>5955.25</v>
      </c>
      <c r="AA24" s="39">
        <v>0.075</v>
      </c>
      <c r="AB24" s="37">
        <f t="shared" si="14"/>
        <v>446.64</v>
      </c>
      <c r="AC24" s="37">
        <f t="shared" si="15"/>
        <v>4913.04</v>
      </c>
      <c r="AD24" s="37">
        <f t="shared" si="16"/>
        <v>12891.34</v>
      </c>
      <c r="AE24" s="34"/>
    </row>
    <row r="25" ht="15.6" spans="1:31">
      <c r="A25" s="34">
        <v>19</v>
      </c>
      <c r="B25" s="49" t="s">
        <v>219</v>
      </c>
      <c r="C25" s="49" t="s">
        <v>220</v>
      </c>
      <c r="D25" s="51" t="s">
        <v>221</v>
      </c>
      <c r="E25" s="49" t="s">
        <v>213</v>
      </c>
      <c r="F25" s="34" t="s">
        <v>158</v>
      </c>
      <c r="G25" s="34">
        <v>11</v>
      </c>
      <c r="H25" s="34">
        <v>3920.55</v>
      </c>
      <c r="I25" s="36">
        <v>0.16</v>
      </c>
      <c r="J25" s="37">
        <f>ROUND((H25*I25),2)</f>
        <v>627.29</v>
      </c>
      <c r="K25" s="38">
        <f t="shared" si="11"/>
        <v>6900.19</v>
      </c>
      <c r="L25" s="34" t="s">
        <v>158</v>
      </c>
      <c r="M25" s="34">
        <v>11</v>
      </c>
      <c r="N25" s="34">
        <v>3920.55</v>
      </c>
      <c r="O25" s="39">
        <v>0.018</v>
      </c>
      <c r="P25" s="37">
        <f t="shared" si="2"/>
        <v>70.57</v>
      </c>
      <c r="Q25" s="37">
        <f t="shared" si="3"/>
        <v>776.27</v>
      </c>
      <c r="R25" s="34" t="s">
        <v>158</v>
      </c>
      <c r="S25" s="34">
        <v>11</v>
      </c>
      <c r="T25" s="34">
        <v>3920.55</v>
      </c>
      <c r="U25" s="39">
        <v>0.007</v>
      </c>
      <c r="V25" s="38">
        <f t="shared" si="12"/>
        <v>27.44</v>
      </c>
      <c r="W25" s="38">
        <f t="shared" si="13"/>
        <v>301.84</v>
      </c>
      <c r="X25" s="34" t="s">
        <v>158</v>
      </c>
      <c r="Y25" s="34">
        <v>11</v>
      </c>
      <c r="Z25" s="34">
        <v>5955.25</v>
      </c>
      <c r="AA25" s="39">
        <v>0.075</v>
      </c>
      <c r="AB25" s="37">
        <f t="shared" si="14"/>
        <v>446.64</v>
      </c>
      <c r="AC25" s="37">
        <f t="shared" si="15"/>
        <v>4913.04</v>
      </c>
      <c r="AD25" s="37">
        <f t="shared" si="16"/>
        <v>12891.34</v>
      </c>
      <c r="AE25" s="34"/>
    </row>
    <row r="26" ht="15.6" spans="1:31">
      <c r="A26" s="48"/>
      <c r="B26" s="49" t="s">
        <v>10</v>
      </c>
      <c r="C26" s="49"/>
      <c r="D26" s="49"/>
      <c r="E26" s="49"/>
      <c r="F26" s="48"/>
      <c r="G26" s="48"/>
      <c r="H26" s="48"/>
      <c r="I26" s="52"/>
      <c r="J26" s="49"/>
      <c r="K26" s="53">
        <f>SUM(K5:K25)</f>
        <v>129273.14</v>
      </c>
      <c r="L26" s="48"/>
      <c r="M26" s="48"/>
      <c r="N26" s="48"/>
      <c r="O26" s="54"/>
      <c r="P26" s="55"/>
      <c r="Q26" s="55">
        <f>SUM(Q5:Q25)</f>
        <v>14598.59</v>
      </c>
      <c r="R26" s="48"/>
      <c r="S26" s="48"/>
      <c r="T26" s="48"/>
      <c r="U26" s="54"/>
      <c r="V26" s="56"/>
      <c r="W26" s="56">
        <f>SUM(W5:W25)</f>
        <v>5655.37</v>
      </c>
      <c r="X26" s="48"/>
      <c r="Y26" s="48"/>
      <c r="Z26" s="48"/>
      <c r="AA26" s="57"/>
      <c r="AB26" s="55"/>
      <c r="AC26" s="55">
        <f>SUM(AC5:AC25)</f>
        <v>88881.36</v>
      </c>
      <c r="AD26" s="55">
        <f>AC26+W26+Q26+K26</f>
        <v>238408.46</v>
      </c>
      <c r="AE26" s="58"/>
    </row>
    <row r="27" ht="15.6" spans="1:31">
      <c r="A27" s="59" t="s">
        <v>152</v>
      </c>
      <c r="B27" s="59"/>
      <c r="C27" s="60"/>
      <c r="D27" s="60"/>
      <c r="E27" s="60"/>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row>
  </sheetData>
  <mergeCells count="61">
    <mergeCell ref="A1:AE1"/>
    <mergeCell ref="F3:K3"/>
    <mergeCell ref="L3:Q3"/>
    <mergeCell ref="R3:W3"/>
    <mergeCell ref="X3:AC3"/>
    <mergeCell ref="A27:AE27"/>
    <mergeCell ref="A3:A4"/>
    <mergeCell ref="A5:A6"/>
    <mergeCell ref="A11:A12"/>
    <mergeCell ref="B3:B4"/>
    <mergeCell ref="B5:B6"/>
    <mergeCell ref="B11:B12"/>
    <mergeCell ref="C3:C4"/>
    <mergeCell ref="C5:C6"/>
    <mergeCell ref="C11:C12"/>
    <mergeCell ref="D3:D4"/>
    <mergeCell ref="D5:D6"/>
    <mergeCell ref="D11:D12"/>
    <mergeCell ref="E3:E4"/>
    <mergeCell ref="E5:E6"/>
    <mergeCell ref="E11:E12"/>
    <mergeCell ref="F5:F6"/>
    <mergeCell ref="F11:F12"/>
    <mergeCell ref="G5:G6"/>
    <mergeCell ref="G11:G12"/>
    <mergeCell ref="H5:H6"/>
    <mergeCell ref="H11:H12"/>
    <mergeCell ref="I5:I6"/>
    <mergeCell ref="I11:I12"/>
    <mergeCell ref="J5:J6"/>
    <mergeCell ref="J11:J12"/>
    <mergeCell ref="K5:K6"/>
    <mergeCell ref="K11:K12"/>
    <mergeCell ref="R5:R6"/>
    <mergeCell ref="R11:R12"/>
    <mergeCell ref="S5:S6"/>
    <mergeCell ref="S11:S12"/>
    <mergeCell ref="T5:T6"/>
    <mergeCell ref="T11:T12"/>
    <mergeCell ref="U5:U6"/>
    <mergeCell ref="U11:U12"/>
    <mergeCell ref="V5:V6"/>
    <mergeCell ref="V11:V12"/>
    <mergeCell ref="W5:W6"/>
    <mergeCell ref="W11:W12"/>
    <mergeCell ref="X5:X6"/>
    <mergeCell ref="X11:X12"/>
    <mergeCell ref="Y5:Y6"/>
    <mergeCell ref="Y11:Y12"/>
    <mergeCell ref="Z5:Z6"/>
    <mergeCell ref="Z11:Z12"/>
    <mergeCell ref="AA5:AA6"/>
    <mergeCell ref="AA11:AA12"/>
    <mergeCell ref="AB5:AB6"/>
    <mergeCell ref="AB11:AB12"/>
    <mergeCell ref="AC5:AC6"/>
    <mergeCell ref="AC11:AC12"/>
    <mergeCell ref="AD3:AD4"/>
    <mergeCell ref="AD5:AD6"/>
    <mergeCell ref="AD11:AD12"/>
    <mergeCell ref="AE3:AE4"/>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6"/>
  <sheetViews>
    <sheetView workbookViewId="0">
      <selection activeCell="K25" sqref="K25"/>
    </sheetView>
  </sheetViews>
  <sheetFormatPr defaultColWidth="8.88888888888889" defaultRowHeight="14.4" outlineLevelRow="5"/>
  <cols>
    <col min="3" max="3" width="23.1111111111111" customWidth="1"/>
    <col min="24" max="24" width="15.5555555555556" customWidth="1"/>
    <col min="30" max="30" width="12.6666666666667" customWidth="1"/>
  </cols>
  <sheetData>
    <row r="1" ht="20.4" spans="1:30">
      <c r="A1" s="1" t="s">
        <v>222</v>
      </c>
      <c r="B1" s="1"/>
      <c r="C1" s="1"/>
      <c r="D1" s="1"/>
      <c r="E1" s="1"/>
      <c r="F1" s="1"/>
      <c r="G1" s="1"/>
      <c r="H1" s="1"/>
      <c r="I1" s="1"/>
      <c r="J1" s="1"/>
      <c r="K1" s="1"/>
      <c r="L1" s="1"/>
      <c r="M1" s="1"/>
      <c r="N1" s="1"/>
      <c r="O1" s="1"/>
      <c r="P1" s="1"/>
      <c r="Q1" s="1"/>
    </row>
    <row r="2" spans="1:30">
      <c r="A2" s="2"/>
      <c r="B2" s="2"/>
      <c r="C2" s="3"/>
      <c r="D2" s="3"/>
      <c r="E2" s="3"/>
      <c r="F2" s="2"/>
      <c r="G2" s="2"/>
      <c r="H2" s="2"/>
      <c r="I2" s="2"/>
      <c r="J2" s="2"/>
      <c r="K2" s="2"/>
      <c r="L2" s="2"/>
      <c r="M2" s="2"/>
      <c r="N2" s="2"/>
      <c r="O2" s="2"/>
      <c r="P2" s="2"/>
      <c r="Q2" s="2"/>
    </row>
    <row r="3" ht="22" customHeight="1" spans="1:30">
      <c r="A3" s="4" t="s">
        <v>1</v>
      </c>
      <c r="B3" s="4" t="s">
        <v>2</v>
      </c>
      <c r="C3" s="4" t="s">
        <v>3</v>
      </c>
      <c r="D3" s="4" t="s">
        <v>4</v>
      </c>
      <c r="E3" s="4" t="s">
        <v>5</v>
      </c>
      <c r="F3" s="4" t="s">
        <v>6</v>
      </c>
      <c r="G3" s="4"/>
      <c r="H3" s="4"/>
      <c r="I3" s="4"/>
      <c r="J3" s="4"/>
      <c r="K3" s="4"/>
      <c r="L3" s="4" t="s">
        <v>7</v>
      </c>
      <c r="M3" s="4"/>
      <c r="N3" s="4"/>
      <c r="O3" s="4"/>
      <c r="P3" s="4"/>
      <c r="Q3" s="4"/>
      <c r="R3" s="5" t="s">
        <v>8</v>
      </c>
      <c r="S3" s="5"/>
      <c r="T3" s="5"/>
      <c r="U3" s="5"/>
      <c r="V3" s="5"/>
      <c r="W3" s="5"/>
      <c r="X3" s="5" t="s">
        <v>9</v>
      </c>
      <c r="Y3" s="5"/>
      <c r="Z3" s="5"/>
      <c r="AA3" s="5"/>
      <c r="AB3" s="5"/>
      <c r="AC3" s="5"/>
      <c r="AD3" s="5" t="s">
        <v>139</v>
      </c>
    </row>
    <row r="4" ht="24" customHeight="1" spans="1:30">
      <c r="A4" s="4"/>
      <c r="B4" s="4"/>
      <c r="C4" s="4"/>
      <c r="D4" s="4"/>
      <c r="E4" s="4"/>
      <c r="F4" s="4" t="s">
        <v>140</v>
      </c>
      <c r="G4" s="4" t="s">
        <v>13</v>
      </c>
      <c r="H4" s="4" t="s">
        <v>14</v>
      </c>
      <c r="I4" s="4" t="s">
        <v>15</v>
      </c>
      <c r="J4" s="4" t="s">
        <v>16</v>
      </c>
      <c r="K4" s="4" t="s">
        <v>10</v>
      </c>
      <c r="L4" s="4" t="s">
        <v>140</v>
      </c>
      <c r="M4" s="4" t="s">
        <v>13</v>
      </c>
      <c r="N4" s="4" t="s">
        <v>14</v>
      </c>
      <c r="O4" s="4" t="s">
        <v>15</v>
      </c>
      <c r="P4" s="4" t="s">
        <v>16</v>
      </c>
      <c r="Q4" s="4" t="s">
        <v>10</v>
      </c>
      <c r="R4" s="4" t="s">
        <v>140</v>
      </c>
      <c r="S4" s="4" t="s">
        <v>13</v>
      </c>
      <c r="T4" s="4" t="s">
        <v>14</v>
      </c>
      <c r="U4" s="4" t="s">
        <v>15</v>
      </c>
      <c r="V4" s="4" t="s">
        <v>16</v>
      </c>
      <c r="W4" s="4" t="s">
        <v>10</v>
      </c>
      <c r="X4" s="4" t="s">
        <v>140</v>
      </c>
      <c r="Y4" s="4" t="s">
        <v>13</v>
      </c>
      <c r="Z4" s="4" t="s">
        <v>14</v>
      </c>
      <c r="AA4" s="4" t="s">
        <v>15</v>
      </c>
      <c r="AB4" s="4" t="s">
        <v>16</v>
      </c>
      <c r="AC4" s="4" t="s">
        <v>10</v>
      </c>
      <c r="AD4" s="4"/>
    </row>
    <row r="5" ht="28" customHeight="1" spans="1:30">
      <c r="A5" s="6">
        <v>1</v>
      </c>
      <c r="B5" s="6" t="s">
        <v>223</v>
      </c>
      <c r="C5" s="128" t="s">
        <v>224</v>
      </c>
      <c r="D5" s="7">
        <v>2021.6</v>
      </c>
      <c r="E5" s="7">
        <v>2023.2</v>
      </c>
      <c r="F5" s="8" t="s">
        <v>225</v>
      </c>
      <c r="G5" s="7">
        <v>3920.55</v>
      </c>
      <c r="H5" s="9">
        <v>0.16</v>
      </c>
      <c r="I5" s="7">
        <v>627.29</v>
      </c>
      <c r="J5" s="7">
        <v>12</v>
      </c>
      <c r="K5" s="7">
        <f>I5*J5</f>
        <v>7527.48</v>
      </c>
      <c r="L5" s="8" t="s">
        <v>225</v>
      </c>
      <c r="M5" s="7">
        <v>3920.55</v>
      </c>
      <c r="N5" s="10" t="s">
        <v>226</v>
      </c>
      <c r="O5" s="7">
        <v>19.6</v>
      </c>
      <c r="P5" s="7">
        <v>12</v>
      </c>
      <c r="Q5" s="7">
        <f>O5*P5</f>
        <v>235.2</v>
      </c>
      <c r="R5" s="8" t="s">
        <v>225</v>
      </c>
      <c r="S5" s="7">
        <v>3920.55</v>
      </c>
      <c r="T5" s="11">
        <v>0.007</v>
      </c>
      <c r="U5" s="7">
        <v>27.44</v>
      </c>
      <c r="V5" s="7">
        <v>12</v>
      </c>
      <c r="W5" s="7">
        <f>U5*V5</f>
        <v>329.28</v>
      </c>
      <c r="X5" s="8" t="s">
        <v>227</v>
      </c>
      <c r="Y5" s="7">
        <v>5955.25</v>
      </c>
      <c r="Z5" s="10" t="s">
        <v>228</v>
      </c>
      <c r="AA5" s="7">
        <v>535.97</v>
      </c>
      <c r="AB5" s="7">
        <v>6</v>
      </c>
      <c r="AC5" s="7">
        <f>AA5*AB5</f>
        <v>3215.82</v>
      </c>
      <c r="AD5" s="6">
        <f>AC5+AC6+W5+Q5+K5</f>
        <v>13987.62</v>
      </c>
    </row>
    <row r="6" ht="32" customHeight="1" spans="1:30">
      <c r="A6" s="12"/>
      <c r="B6" s="12"/>
      <c r="C6" s="13"/>
      <c r="D6" s="13"/>
      <c r="E6" s="13"/>
      <c r="F6" s="13"/>
      <c r="G6" s="13"/>
      <c r="H6" s="13"/>
      <c r="I6" s="13"/>
      <c r="J6" s="13"/>
      <c r="K6" s="13"/>
      <c r="L6" s="13"/>
      <c r="M6" s="13"/>
      <c r="N6" s="13"/>
      <c r="O6" s="13"/>
      <c r="P6" s="13"/>
      <c r="Q6" s="13"/>
      <c r="R6" s="14"/>
      <c r="S6" s="15"/>
      <c r="T6" s="16"/>
      <c r="U6" s="15"/>
      <c r="V6" s="15"/>
      <c r="W6" s="15"/>
      <c r="X6" s="8" t="s">
        <v>229</v>
      </c>
      <c r="Y6" s="7">
        <v>5955.25</v>
      </c>
      <c r="Z6" s="10" t="s">
        <v>230</v>
      </c>
      <c r="AA6" s="7">
        <v>446.64</v>
      </c>
      <c r="AB6" s="7">
        <v>6</v>
      </c>
      <c r="AC6" s="7">
        <f>AA6*AB6</f>
        <v>2679.84</v>
      </c>
      <c r="AD6" s="17"/>
    </row>
  </sheetData>
  <mergeCells count="14">
    <mergeCell ref="A1:Q1"/>
    <mergeCell ref="F3:K3"/>
    <mergeCell ref="L3:Q3"/>
    <mergeCell ref="R3:W3"/>
    <mergeCell ref="X3:AC3"/>
    <mergeCell ref="A3:A4"/>
    <mergeCell ref="A5:A6"/>
    <mergeCell ref="B3:B4"/>
    <mergeCell ref="B5:B6"/>
    <mergeCell ref="C3:C4"/>
    <mergeCell ref="D3:D4"/>
    <mergeCell ref="E3:E4"/>
    <mergeCell ref="AD3:AD4"/>
    <mergeCell ref="AD5:AD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4</vt:i4>
      </vt:variant>
    </vt:vector>
  </HeadingPairs>
  <TitlesOfParts>
    <vt:vector size="4" baseType="lpstr">
      <vt:lpstr>圣雪大成2024年度</vt:lpstr>
      <vt:lpstr>中集合斯康氢能发展（河北）有限公司</vt:lpstr>
      <vt:lpstr>石家庄金隅混凝土有限公司</vt:lpstr>
      <vt:lpstr>华百仕（河北）食品科技有限公司</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姚婉</dc:creator>
  <cp:lastModifiedBy>刘珊</cp:lastModifiedBy>
  <dcterms:created xsi:type="dcterms:W3CDTF">2021-08-17T05:42:00Z</dcterms:created>
  <cp:lastPrinted>2022-11-04T02:28:00Z</cp:lastPrinted>
  <dcterms:modified xsi:type="dcterms:W3CDTF">2025-11-17T03:19:41Z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9E87EAE54F964AF1854D50338127448A_13</vt:lpwstr>
  </property>
  <property fmtid="{D5CDD505-2E9C-101B-9397-08002B2CF9AE}" pid="3" name="KSOProductBuildVer">
    <vt:lpwstr>2052-12.1.0.23542</vt:lpwstr>
  </property>
</Properties>
</file>