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极速浏览器X下载\"/>
    </mc:Choice>
  </mc:AlternateContent>
  <bookViews>
    <workbookView windowWidth="27945" windowHeight="12255" activeTab="1"/>
  </bookViews>
  <sheets>
    <sheet name="sheet" sheetId="9" r:id="rId1"/>
    <sheet name="Sheet1" sheetId="10" r:id="rId2"/>
  </sheets>
  <definedNames>
    <definedName name="_xlnm._FilterDatabase" localSheetId="0" hidden="1">sheet!$A$3:$T$62</definedName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D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6月底在岗人员</t>
        </r>
      </text>
    </comment>
    <comment ref="D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1-7月在岗人员</t>
        </r>
      </text>
    </comment>
  </commentList>
</comments>
</file>

<file path=xl/sharedStrings.xml><?xml version="1.0" encoding="utf-8"?>
<sst xmlns="http://schemas.openxmlformats.org/spreadsheetml/2006/main" count="89" uniqueCount="79">
  <si>
    <t>石家庄市栾城区公益性岗位8月社会保险费人员名单</t>
  </si>
  <si>
    <t>姓名</t>
  </si>
  <si>
    <t>医疗保险(含生育)</t>
  </si>
  <si>
    <t>养老保险</t>
  </si>
  <si>
    <t>失业保险</t>
  </si>
  <si>
    <t>工伤保险</t>
  </si>
  <si>
    <t>单位    (8月）</t>
  </si>
  <si>
    <t>个人   （8月）</t>
  </si>
  <si>
    <t>单位    (1-7月）</t>
  </si>
  <si>
    <t>个人   （1-7月）</t>
  </si>
  <si>
    <t>李宜诺</t>
  </si>
  <si>
    <t>薛佳男</t>
  </si>
  <si>
    <t>段雅鹏</t>
  </si>
  <si>
    <t>侯世平</t>
  </si>
  <si>
    <t>雷城凯</t>
  </si>
  <si>
    <t>赵晨曦</t>
  </si>
  <si>
    <t>焦雨泽</t>
  </si>
  <si>
    <t>殷子豪</t>
  </si>
  <si>
    <t>尹彩霞</t>
  </si>
  <si>
    <t>孙秀芳</t>
  </si>
  <si>
    <t>黄亚坤</t>
  </si>
  <si>
    <t xml:space="preserve"> </t>
  </si>
  <si>
    <t>孙馨葛</t>
  </si>
  <si>
    <t>武伟贤</t>
  </si>
  <si>
    <t>常烯铭</t>
  </si>
  <si>
    <t>董晓雨</t>
  </si>
  <si>
    <t>王田田</t>
  </si>
  <si>
    <t>付苡萱</t>
  </si>
  <si>
    <t>武凯欣</t>
  </si>
  <si>
    <t>白玉璇</t>
  </si>
  <si>
    <t>陈宇展</t>
  </si>
  <si>
    <t>程怡诺</t>
  </si>
  <si>
    <t>张新志</t>
  </si>
  <si>
    <t>郭建华</t>
  </si>
  <si>
    <t>郭坤平</t>
  </si>
  <si>
    <t>韩云雪</t>
  </si>
  <si>
    <t>刘佩显</t>
  </si>
  <si>
    <t>董可傲</t>
  </si>
  <si>
    <t>于博涵</t>
  </si>
  <si>
    <t>刘嘉硕</t>
  </si>
  <si>
    <t>李照灿</t>
  </si>
  <si>
    <t>次世玉</t>
  </si>
  <si>
    <t>陈怡然</t>
  </si>
  <si>
    <t>刘晓宇</t>
  </si>
  <si>
    <t>王宽硕</t>
  </si>
  <si>
    <t>王若霞</t>
  </si>
  <si>
    <t>韩文杰</t>
  </si>
  <si>
    <t>张琳</t>
  </si>
  <si>
    <t>张玭</t>
  </si>
  <si>
    <t>校明利</t>
  </si>
  <si>
    <t>刘书尽</t>
  </si>
  <si>
    <t>贾伟哲</t>
  </si>
  <si>
    <t>付彦紫</t>
  </si>
  <si>
    <t>闫阳</t>
  </si>
  <si>
    <t>范永霞</t>
  </si>
  <si>
    <t>张洁露</t>
  </si>
  <si>
    <t>杨栩娴</t>
  </si>
  <si>
    <t>苏涵</t>
  </si>
  <si>
    <t>赵荣芳</t>
  </si>
  <si>
    <t>温国亮</t>
  </si>
  <si>
    <t>田冉冉</t>
  </si>
  <si>
    <t>尹品</t>
  </si>
  <si>
    <t>赵殿生</t>
  </si>
  <si>
    <t>梁爱芬</t>
  </si>
  <si>
    <t>张蕊</t>
  </si>
  <si>
    <t>王增胜</t>
  </si>
  <si>
    <t>鲁玉凤</t>
  </si>
  <si>
    <t>合计</t>
  </si>
  <si>
    <t>2026年8月份公益性岗位社保补贴</t>
  </si>
  <si>
    <t>单位8</t>
  </si>
  <si>
    <t>单位1-7</t>
  </si>
  <si>
    <t>个人8</t>
  </si>
  <si>
    <t>个人1-7</t>
  </si>
  <si>
    <t>合计8</t>
  </si>
  <si>
    <t>合计1-7</t>
  </si>
  <si>
    <t>养老</t>
  </si>
  <si>
    <t>医疗</t>
  </si>
  <si>
    <t>失业</t>
  </si>
  <si>
    <t>工伤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</si>
</sst>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3"/>
  <sheetViews>
    <sheetView zoomScale="90" zoomScaleNormal="90" workbookViewId="0">
      <selection activeCell="Y3" sqref="Y3"/>
    </sheetView>
  </sheetViews>
  <sheetFormatPr defaultColWidth="9" defaultRowHeight="13.5"/>
  <cols>
    <col min="1" max="1" width="4.575" style="6" customWidth="1"/>
    <col min="2" max="2" width="10.275" style="5" customWidth="1"/>
    <col min="3" max="4" width="8.88333333333333" style="6" customWidth="1"/>
    <col min="5" max="5" width="8.88333333333333" style="5" customWidth="1"/>
    <col min="6" max="6" width="10.4083333333333" style="5" customWidth="1"/>
    <col min="7" max="7" width="8.88333333333333" style="5" customWidth="1"/>
    <col min="8" max="8" width="10.6833333333333" style="5" customWidth="1"/>
    <col min="9" max="9" width="8.88333333333333" style="6" customWidth="1"/>
    <col min="10" max="10" width="10.4083333333333" style="6" customWidth="1"/>
    <col min="11" max="11" width="8.88333333333333" style="5" customWidth="1"/>
    <col min="12" max="12" width="11.1083333333333" style="5" customWidth="1"/>
    <col min="13" max="13" width="8.88333333333333" style="5" customWidth="1"/>
    <col min="14" max="14" width="9" style="5" customWidth="1"/>
    <col min="15" max="15" width="9" style="5" hidden="1" customWidth="1"/>
    <col min="16" max="18" width="9" style="6" hidden="1" customWidth="1"/>
    <col min="19" max="19" width="9.375" style="6" hidden="1" customWidth="1"/>
    <col min="20" max="20" width="9" style="6" hidden="1" customWidth="1"/>
    <col min="21" max="16384" width="9" style="6"/>
  </cols>
  <sheetData>
    <row r="1" ht="34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3" customFormat="1" ht="44" customHeight="1" spans="1:20">
      <c r="A2" s="8"/>
      <c r="B2" s="8" t="s">
        <v>1</v>
      </c>
      <c r="C2" s="9" t="s">
        <v>2</v>
      </c>
      <c r="D2" s="9"/>
      <c r="E2" s="9" t="s">
        <v>3</v>
      </c>
      <c r="F2" s="9"/>
      <c r="G2" s="9"/>
      <c r="H2" s="9"/>
      <c r="I2" s="10" t="s">
        <v>4</v>
      </c>
      <c r="J2" s="11"/>
      <c r="K2" s="11"/>
      <c r="L2" s="11"/>
      <c r="M2" s="12" t="s">
        <v>5</v>
      </c>
      <c r="N2" s="13"/>
      <c r="O2" s="14"/>
      <c r="P2" s="3">
        <v>641.12</v>
      </c>
      <c r="Q2" s="3">
        <v>320.56</v>
      </c>
      <c r="R2" s="3">
        <v>28.05</v>
      </c>
      <c r="S2" s="3">
        <v>12.02</v>
      </c>
      <c r="T2" s="3">
        <v>20.04</v>
      </c>
    </row>
    <row r="3" s="4" customFormat="1" ht="43" customHeight="1" spans="1:20">
      <c r="A3" s="15"/>
      <c r="B3" s="15"/>
      <c r="C3" s="9" t="s">
        <v>6</v>
      </c>
      <c r="D3" s="9" t="s">
        <v>7</v>
      </c>
      <c r="E3" s="15" t="s">
        <v>6</v>
      </c>
      <c r="F3" s="15" t="s">
        <v>8</v>
      </c>
      <c r="G3" s="15" t="s">
        <v>7</v>
      </c>
      <c r="H3" s="15" t="s">
        <v>9</v>
      </c>
      <c r="I3" s="9" t="s">
        <v>6</v>
      </c>
      <c r="J3" s="9" t="s">
        <v>8</v>
      </c>
      <c r="K3" s="9" t="s">
        <v>7</v>
      </c>
      <c r="L3" s="9" t="s">
        <v>9</v>
      </c>
      <c r="M3" s="15" t="s">
        <v>6</v>
      </c>
      <c r="N3" s="15" t="s">
        <v>8</v>
      </c>
      <c r="O3" s="16"/>
      <c r="P3" s="4">
        <f>4076*0.16</f>
        <v>652.16</v>
      </c>
      <c r="Q3" s="4">
        <f>4076*0.08</f>
        <v>326.08</v>
      </c>
      <c r="R3" s="4">
        <f>ROUND(4076*0.007,2)</f>
        <v>28.53</v>
      </c>
      <c r="S3" s="17">
        <f>ROUND(4076*0.003,2)</f>
        <v>12.23</v>
      </c>
      <c r="T3" s="17">
        <f>4076*0.005</f>
        <v>20.38</v>
      </c>
    </row>
    <row r="4" s="4" customFormat="1" ht="25" customHeight="1" spans="1:20">
      <c r="A4" s="9">
        <v>1</v>
      </c>
      <c r="B4" s="18" t="s">
        <v>10</v>
      </c>
      <c r="C4" s="19">
        <v>446.64</v>
      </c>
      <c r="D4" s="19">
        <v>119.11</v>
      </c>
      <c r="E4" s="19">
        <v>652.16</v>
      </c>
      <c r="F4" s="19">
        <f>O4*11.04</f>
        <v>77.28</v>
      </c>
      <c r="G4" s="19">
        <v>326.08</v>
      </c>
      <c r="H4" s="19">
        <f>O4*5.52</f>
        <v>38.64</v>
      </c>
      <c r="I4" s="19">
        <v>28.53</v>
      </c>
      <c r="J4" s="19">
        <f>O4*0.48</f>
        <v>3.36</v>
      </c>
      <c r="K4" s="19">
        <v>12.23</v>
      </c>
      <c r="L4" s="20">
        <f>O4*0.21</f>
        <v>1.47</v>
      </c>
      <c r="M4" s="20">
        <v>20.38</v>
      </c>
      <c r="N4" s="19">
        <f>7*T4</f>
        <v>2.38</v>
      </c>
      <c r="O4" s="16">
        <v>7</v>
      </c>
      <c r="P4" s="4">
        <f>P3-P2</f>
        <v>11.04</v>
      </c>
      <c r="Q4" s="4">
        <f>Q3-Q2</f>
        <v>5.51999999999998</v>
      </c>
      <c r="R4" s="4">
        <f>R3-R2</f>
        <v>0.48</v>
      </c>
      <c r="S4" s="4">
        <f>S3-S2</f>
        <v>0.210000000000001</v>
      </c>
      <c r="T4" s="4">
        <f>T3-T2</f>
        <v>0.34</v>
      </c>
    </row>
    <row r="5" s="4" customFormat="1" ht="25" customHeight="1" spans="1:20">
      <c r="A5" s="9">
        <v>2</v>
      </c>
      <c r="B5" s="18" t="s">
        <v>11</v>
      </c>
      <c r="C5" s="19">
        <v>446.64</v>
      </c>
      <c r="D5" s="19">
        <v>119.11</v>
      </c>
      <c r="E5" s="19">
        <v>652.16</v>
      </c>
      <c r="F5" s="19">
        <f t="shared" ref="F5:F10" si="0">O5*11.04</f>
        <v>77.28</v>
      </c>
      <c r="G5" s="19">
        <v>326.08</v>
      </c>
      <c r="H5" s="19">
        <f t="shared" ref="H5:H10" si="1">O5*5.52</f>
        <v>38.64</v>
      </c>
      <c r="I5" s="19">
        <v>28.53</v>
      </c>
      <c r="J5" s="19">
        <f t="shared" ref="J5:J10" si="2">O5*0.48</f>
        <v>3.36</v>
      </c>
      <c r="K5" s="19">
        <v>12.23</v>
      </c>
      <c r="L5" s="20">
        <f t="shared" ref="L5:L10" si="3">O5*0.21</f>
        <v>1.47</v>
      </c>
      <c r="M5" s="20">
        <v>20.38</v>
      </c>
      <c r="N5" s="19">
        <f t="shared" ref="N5:N10" si="4">7*0.34</f>
        <v>2.38</v>
      </c>
      <c r="O5" s="16">
        <v>7</v>
      </c>
    </row>
    <row r="6" s="4" customFormat="1" ht="25" customHeight="1" spans="1:20">
      <c r="A6" s="9">
        <v>3</v>
      </c>
      <c r="B6" s="18" t="s">
        <v>12</v>
      </c>
      <c r="C6" s="19">
        <v>446.64</v>
      </c>
      <c r="D6" s="19">
        <v>119.11</v>
      </c>
      <c r="E6" s="19">
        <v>652.16</v>
      </c>
      <c r="F6" s="19">
        <f t="shared" si="0"/>
        <v>77.28</v>
      </c>
      <c r="G6" s="19">
        <v>326.08</v>
      </c>
      <c r="H6" s="19">
        <f t="shared" si="1"/>
        <v>38.64</v>
      </c>
      <c r="I6" s="19">
        <v>28.53</v>
      </c>
      <c r="J6" s="19">
        <f t="shared" si="2"/>
        <v>3.36</v>
      </c>
      <c r="K6" s="19">
        <v>12.23</v>
      </c>
      <c r="L6" s="20">
        <f t="shared" si="3"/>
        <v>1.47</v>
      </c>
      <c r="M6" s="20">
        <v>20.38</v>
      </c>
      <c r="N6" s="19">
        <f t="shared" si="4"/>
        <v>2.38</v>
      </c>
      <c r="O6" s="16">
        <v>7</v>
      </c>
    </row>
    <row r="7" s="5" customFormat="1" ht="25" customHeight="1" spans="1:20">
      <c r="A7" s="9">
        <v>4</v>
      </c>
      <c r="B7" s="21" t="s">
        <v>13</v>
      </c>
      <c r="C7" s="21">
        <v>446.64</v>
      </c>
      <c r="D7" s="21">
        <v>119.11</v>
      </c>
      <c r="E7" s="21">
        <v>652.16</v>
      </c>
      <c r="F7" s="19">
        <f t="shared" si="0"/>
        <v>77.28</v>
      </c>
      <c r="G7" s="21">
        <v>326.08</v>
      </c>
      <c r="H7" s="19">
        <f t="shared" si="1"/>
        <v>38.64</v>
      </c>
      <c r="I7" s="21">
        <v>28.53</v>
      </c>
      <c r="J7" s="19">
        <f t="shared" si="2"/>
        <v>3.36</v>
      </c>
      <c r="K7" s="19">
        <v>12.23</v>
      </c>
      <c r="L7" s="20">
        <f t="shared" si="3"/>
        <v>1.47</v>
      </c>
      <c r="M7" s="20">
        <v>20.38</v>
      </c>
      <c r="N7" s="19">
        <f t="shared" si="4"/>
        <v>2.38</v>
      </c>
      <c r="O7" s="16">
        <v>7</v>
      </c>
    </row>
    <row r="8" s="5" customFormat="1" ht="25" customHeight="1" spans="1:20">
      <c r="A8" s="9">
        <v>5</v>
      </c>
      <c r="B8" s="18" t="s">
        <v>14</v>
      </c>
      <c r="C8" s="19">
        <v>446.64</v>
      </c>
      <c r="D8" s="19">
        <v>119.11</v>
      </c>
      <c r="E8" s="19">
        <v>652.16</v>
      </c>
      <c r="F8" s="19">
        <f t="shared" si="0"/>
        <v>77.28</v>
      </c>
      <c r="G8" s="19">
        <v>326.08</v>
      </c>
      <c r="H8" s="19">
        <f t="shared" si="1"/>
        <v>38.64</v>
      </c>
      <c r="I8" s="19">
        <v>28.53</v>
      </c>
      <c r="J8" s="19">
        <f t="shared" si="2"/>
        <v>3.36</v>
      </c>
      <c r="K8" s="19">
        <v>12.23</v>
      </c>
      <c r="L8" s="20">
        <f t="shared" si="3"/>
        <v>1.47</v>
      </c>
      <c r="M8" s="20">
        <v>20.38</v>
      </c>
      <c r="N8" s="19">
        <f t="shared" si="4"/>
        <v>2.38</v>
      </c>
      <c r="O8" s="16">
        <v>7</v>
      </c>
    </row>
    <row r="9" s="5" customFormat="1" ht="25" customHeight="1" spans="1:20">
      <c r="A9" s="9">
        <v>6</v>
      </c>
      <c r="B9" s="18" t="s">
        <v>15</v>
      </c>
      <c r="C9" s="19">
        <v>446.64</v>
      </c>
      <c r="D9" s="19">
        <v>119.11</v>
      </c>
      <c r="E9" s="19">
        <v>652.16</v>
      </c>
      <c r="F9" s="19">
        <f t="shared" si="0"/>
        <v>77.28</v>
      </c>
      <c r="G9" s="19">
        <v>326.08</v>
      </c>
      <c r="H9" s="19">
        <f t="shared" si="1"/>
        <v>38.64</v>
      </c>
      <c r="I9" s="19">
        <v>28.53</v>
      </c>
      <c r="J9" s="19">
        <f t="shared" si="2"/>
        <v>3.36</v>
      </c>
      <c r="K9" s="19">
        <v>12.23</v>
      </c>
      <c r="L9" s="20">
        <f t="shared" si="3"/>
        <v>1.47</v>
      </c>
      <c r="M9" s="20">
        <v>20.38</v>
      </c>
      <c r="N9" s="19">
        <f t="shared" si="4"/>
        <v>2.38</v>
      </c>
      <c r="O9" s="16">
        <v>7</v>
      </c>
    </row>
    <row r="10" s="5" customFormat="1" ht="25" customHeight="1" spans="1:20">
      <c r="A10" s="9">
        <v>7</v>
      </c>
      <c r="B10" s="18" t="s">
        <v>16</v>
      </c>
      <c r="C10" s="19">
        <v>446.64</v>
      </c>
      <c r="D10" s="19">
        <v>119.11</v>
      </c>
      <c r="E10" s="19">
        <v>652.16</v>
      </c>
      <c r="F10" s="19">
        <f t="shared" si="0"/>
        <v>77.28</v>
      </c>
      <c r="G10" s="19">
        <v>326.08</v>
      </c>
      <c r="H10" s="19">
        <f t="shared" si="1"/>
        <v>38.64</v>
      </c>
      <c r="I10" s="19">
        <v>28.53</v>
      </c>
      <c r="J10" s="19">
        <f t="shared" si="2"/>
        <v>3.36</v>
      </c>
      <c r="K10" s="19">
        <v>12.23</v>
      </c>
      <c r="L10" s="20">
        <f t="shared" si="3"/>
        <v>1.47</v>
      </c>
      <c r="M10" s="20">
        <v>20.38</v>
      </c>
      <c r="N10" s="19">
        <f t="shared" si="4"/>
        <v>2.38</v>
      </c>
      <c r="O10" s="16">
        <v>7</v>
      </c>
    </row>
    <row r="11" s="5" customFormat="1" ht="25" customHeight="1" spans="1:20">
      <c r="A11" s="9">
        <v>8</v>
      </c>
      <c r="B11" s="21" t="s">
        <v>17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>
        <f>6*T4</f>
        <v>2.04</v>
      </c>
      <c r="O11" s="5">
        <v>6</v>
      </c>
    </row>
    <row r="12" s="5" customFormat="1" ht="25" customHeight="1" spans="1:20">
      <c r="A12" s="9">
        <v>9</v>
      </c>
      <c r="B12" s="21" t="s">
        <v>18</v>
      </c>
      <c r="C12" s="21">
        <v>446.64</v>
      </c>
      <c r="D12" s="21">
        <v>119.11</v>
      </c>
      <c r="E12" s="21">
        <v>652.16</v>
      </c>
      <c r="F12" s="19">
        <f>O12*11.04</f>
        <v>77.28</v>
      </c>
      <c r="G12" s="21">
        <v>326.08</v>
      </c>
      <c r="H12" s="19">
        <f>O12*5.52</f>
        <v>38.64</v>
      </c>
      <c r="I12" s="21">
        <v>28.53</v>
      </c>
      <c r="J12" s="19">
        <f>O12*0.48</f>
        <v>3.36</v>
      </c>
      <c r="K12" s="19">
        <v>12.23</v>
      </c>
      <c r="L12" s="20">
        <f>O12*0.21</f>
        <v>1.47</v>
      </c>
      <c r="M12" s="20">
        <v>20.38</v>
      </c>
      <c r="N12" s="21">
        <f>7*0.34</f>
        <v>2.38</v>
      </c>
      <c r="O12" s="5">
        <v>7</v>
      </c>
    </row>
    <row r="13" s="5" customFormat="1" ht="25" customHeight="1" spans="1:20">
      <c r="A13" s="9">
        <v>10</v>
      </c>
      <c r="B13" s="21" t="s">
        <v>19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>
        <f>2*T4</f>
        <v>0.68</v>
      </c>
      <c r="O13" s="5">
        <v>2</v>
      </c>
    </row>
    <row r="14" s="5" customFormat="1" ht="25" customHeight="1" spans="1:20">
      <c r="A14" s="9">
        <v>11</v>
      </c>
      <c r="B14" s="21" t="s">
        <v>20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>
        <f>5*0.34</f>
        <v>1.7</v>
      </c>
      <c r="O14" s="5">
        <v>5</v>
      </c>
      <c r="Q14" s="5" t="s">
        <v>21</v>
      </c>
    </row>
    <row r="15" s="5" customFormat="1" ht="25" customHeight="1" spans="1:20">
      <c r="A15" s="9">
        <v>12</v>
      </c>
      <c r="B15" s="18" t="s">
        <v>22</v>
      </c>
      <c r="C15" s="19">
        <v>446.64</v>
      </c>
      <c r="D15" s="19">
        <v>119.11</v>
      </c>
      <c r="E15" s="19">
        <v>652.16</v>
      </c>
      <c r="F15" s="19">
        <f t="shared" ref="F15:F20" si="5">O15*11.04</f>
        <v>77.28</v>
      </c>
      <c r="G15" s="19">
        <v>326.08</v>
      </c>
      <c r="H15" s="19">
        <f t="shared" ref="H15:H25" si="6">O15*5.52</f>
        <v>38.64</v>
      </c>
      <c r="I15" s="19">
        <v>28.53</v>
      </c>
      <c r="J15" s="19">
        <f t="shared" ref="J15:J25" si="7">O15*0.48</f>
        <v>3.36</v>
      </c>
      <c r="K15" s="19">
        <v>12.23</v>
      </c>
      <c r="L15" s="20">
        <f t="shared" ref="L15:L26" si="8">O15*0.21</f>
        <v>1.47</v>
      </c>
      <c r="M15" s="20">
        <v>20.38</v>
      </c>
      <c r="N15" s="21">
        <f>7*0.34</f>
        <v>2.38</v>
      </c>
      <c r="O15" s="5">
        <v>7</v>
      </c>
    </row>
    <row r="16" s="5" customFormat="1" ht="25" customHeight="1" spans="1:20">
      <c r="A16" s="9">
        <v>13</v>
      </c>
      <c r="B16" s="21" t="s">
        <v>23</v>
      </c>
      <c r="C16" s="21">
        <v>446.64</v>
      </c>
      <c r="D16" s="21">
        <v>119.11</v>
      </c>
      <c r="E16" s="21">
        <v>652.16</v>
      </c>
      <c r="F16" s="19">
        <f t="shared" si="5"/>
        <v>77.28</v>
      </c>
      <c r="G16" s="21">
        <v>326.08</v>
      </c>
      <c r="H16" s="19">
        <f t="shared" si="6"/>
        <v>38.64</v>
      </c>
      <c r="I16" s="21">
        <v>28.53</v>
      </c>
      <c r="J16" s="19">
        <f t="shared" si="7"/>
        <v>3.36</v>
      </c>
      <c r="K16" s="19">
        <v>12.23</v>
      </c>
      <c r="L16" s="20">
        <f t="shared" si="8"/>
        <v>1.47</v>
      </c>
      <c r="M16" s="20">
        <v>20.38</v>
      </c>
      <c r="N16" s="21">
        <f t="shared" ref="N16:N25" si="9">7*0.34</f>
        <v>2.38</v>
      </c>
      <c r="O16" s="5">
        <v>7</v>
      </c>
    </row>
    <row r="17" s="5" customFormat="1" ht="25" customHeight="1" spans="1:15">
      <c r="A17" s="9">
        <v>14</v>
      </c>
      <c r="B17" s="21" t="s">
        <v>24</v>
      </c>
      <c r="C17" s="21">
        <v>446.64</v>
      </c>
      <c r="D17" s="21">
        <v>119.11</v>
      </c>
      <c r="E17" s="21">
        <v>652.16</v>
      </c>
      <c r="F17" s="19">
        <f t="shared" si="5"/>
        <v>77.28</v>
      </c>
      <c r="G17" s="21">
        <v>326.08</v>
      </c>
      <c r="H17" s="19">
        <f t="shared" si="6"/>
        <v>38.64</v>
      </c>
      <c r="I17" s="21">
        <v>28.53</v>
      </c>
      <c r="J17" s="19">
        <f t="shared" si="7"/>
        <v>3.36</v>
      </c>
      <c r="K17" s="19">
        <v>12.23</v>
      </c>
      <c r="L17" s="20">
        <f t="shared" si="8"/>
        <v>1.47</v>
      </c>
      <c r="M17" s="20">
        <v>20.38</v>
      </c>
      <c r="N17" s="21">
        <f t="shared" si="9"/>
        <v>2.38</v>
      </c>
      <c r="O17" s="5">
        <v>7</v>
      </c>
    </row>
    <row r="18" s="5" customFormat="1" ht="25" customHeight="1" spans="1:15">
      <c r="A18" s="9">
        <v>15</v>
      </c>
      <c r="B18" s="21" t="s">
        <v>25</v>
      </c>
      <c r="C18" s="21">
        <v>446.64</v>
      </c>
      <c r="D18" s="21">
        <v>119.11</v>
      </c>
      <c r="E18" s="21">
        <v>652.16</v>
      </c>
      <c r="F18" s="19">
        <f t="shared" si="5"/>
        <v>77.28</v>
      </c>
      <c r="G18" s="21">
        <v>326.08</v>
      </c>
      <c r="H18" s="19">
        <f t="shared" si="6"/>
        <v>38.64</v>
      </c>
      <c r="I18" s="21">
        <v>28.53</v>
      </c>
      <c r="J18" s="19">
        <f t="shared" si="7"/>
        <v>3.36</v>
      </c>
      <c r="K18" s="19">
        <v>12.23</v>
      </c>
      <c r="L18" s="20">
        <f t="shared" si="8"/>
        <v>1.47</v>
      </c>
      <c r="M18" s="20">
        <v>20.38</v>
      </c>
      <c r="N18" s="21">
        <f t="shared" si="9"/>
        <v>2.38</v>
      </c>
      <c r="O18" s="5">
        <v>7</v>
      </c>
    </row>
    <row r="19" s="5" customFormat="1" ht="25" customHeight="1" spans="1:15">
      <c r="A19" s="9">
        <v>16</v>
      </c>
      <c r="B19" s="21" t="s">
        <v>26</v>
      </c>
      <c r="C19" s="21">
        <v>446.64</v>
      </c>
      <c r="D19" s="21">
        <v>119.11</v>
      </c>
      <c r="E19" s="21">
        <v>652.16</v>
      </c>
      <c r="F19" s="19">
        <f t="shared" si="5"/>
        <v>77.28</v>
      </c>
      <c r="G19" s="21">
        <v>326.08</v>
      </c>
      <c r="H19" s="19">
        <f t="shared" si="6"/>
        <v>38.64</v>
      </c>
      <c r="I19" s="21">
        <v>28.53</v>
      </c>
      <c r="J19" s="19">
        <f t="shared" si="7"/>
        <v>3.36</v>
      </c>
      <c r="K19" s="19">
        <v>12.23</v>
      </c>
      <c r="L19" s="20">
        <f t="shared" si="8"/>
        <v>1.47</v>
      </c>
      <c r="M19" s="20">
        <v>20.38</v>
      </c>
      <c r="N19" s="21">
        <f t="shared" si="9"/>
        <v>2.38</v>
      </c>
      <c r="O19" s="5">
        <v>7</v>
      </c>
    </row>
    <row r="20" s="5" customFormat="1" ht="25" customHeight="1" spans="1:15">
      <c r="A20" s="9">
        <v>17</v>
      </c>
      <c r="B20" s="18" t="s">
        <v>27</v>
      </c>
      <c r="C20" s="19">
        <v>446.64</v>
      </c>
      <c r="D20" s="19">
        <v>119.11</v>
      </c>
      <c r="E20" s="19">
        <v>652.16</v>
      </c>
      <c r="F20" s="19">
        <f t="shared" si="5"/>
        <v>77.28</v>
      </c>
      <c r="G20" s="19">
        <v>326.08</v>
      </c>
      <c r="H20" s="19">
        <f t="shared" si="6"/>
        <v>38.64</v>
      </c>
      <c r="I20" s="19">
        <v>28.53</v>
      </c>
      <c r="J20" s="19">
        <f t="shared" si="7"/>
        <v>3.36</v>
      </c>
      <c r="K20" s="19">
        <v>12.23</v>
      </c>
      <c r="L20" s="20">
        <f t="shared" si="8"/>
        <v>1.47</v>
      </c>
      <c r="M20" s="20">
        <v>20.38</v>
      </c>
      <c r="N20" s="21">
        <f t="shared" si="9"/>
        <v>2.38</v>
      </c>
      <c r="O20" s="5">
        <v>7</v>
      </c>
    </row>
    <row r="21" s="5" customFormat="1" ht="25" customHeight="1" spans="1:15">
      <c r="A21" s="9">
        <v>18</v>
      </c>
      <c r="B21" s="18" t="s">
        <v>28</v>
      </c>
      <c r="C21" s="19">
        <v>446.64</v>
      </c>
      <c r="D21" s="19">
        <v>119.11</v>
      </c>
      <c r="E21" s="19">
        <v>652.16</v>
      </c>
      <c r="F21" s="19">
        <f t="shared" ref="F21:F34" si="10">O21*11.04</f>
        <v>77.28</v>
      </c>
      <c r="G21" s="19">
        <v>326.08</v>
      </c>
      <c r="H21" s="19">
        <f t="shared" si="6"/>
        <v>38.64</v>
      </c>
      <c r="I21" s="19">
        <v>28.53</v>
      </c>
      <c r="J21" s="19">
        <f t="shared" si="7"/>
        <v>3.36</v>
      </c>
      <c r="K21" s="19">
        <v>12.23</v>
      </c>
      <c r="L21" s="20">
        <f t="shared" si="8"/>
        <v>1.47</v>
      </c>
      <c r="M21" s="20">
        <v>20.38</v>
      </c>
      <c r="N21" s="21">
        <f t="shared" si="9"/>
        <v>2.38</v>
      </c>
      <c r="O21" s="5">
        <v>7</v>
      </c>
    </row>
    <row r="22" s="5" customFormat="1" ht="25" customHeight="1" spans="1:15">
      <c r="A22" s="9">
        <v>19</v>
      </c>
      <c r="B22" s="18" t="s">
        <v>29</v>
      </c>
      <c r="C22" s="19">
        <v>446.64</v>
      </c>
      <c r="D22" s="19">
        <v>119.11</v>
      </c>
      <c r="E22" s="19">
        <v>652.16</v>
      </c>
      <c r="F22" s="19">
        <f t="shared" si="10"/>
        <v>77.28</v>
      </c>
      <c r="G22" s="19">
        <v>326.08</v>
      </c>
      <c r="H22" s="19">
        <f t="shared" si="6"/>
        <v>38.64</v>
      </c>
      <c r="I22" s="19">
        <v>28.53</v>
      </c>
      <c r="J22" s="19">
        <f t="shared" si="7"/>
        <v>3.36</v>
      </c>
      <c r="K22" s="19">
        <v>12.23</v>
      </c>
      <c r="L22" s="20">
        <f t="shared" si="8"/>
        <v>1.47</v>
      </c>
      <c r="M22" s="20">
        <v>20.38</v>
      </c>
      <c r="N22" s="21">
        <f t="shared" si="9"/>
        <v>2.38</v>
      </c>
      <c r="O22" s="5">
        <v>7</v>
      </c>
    </row>
    <row r="23" s="5" customFormat="1" ht="25" customHeight="1" spans="1:15">
      <c r="A23" s="9">
        <v>20</v>
      </c>
      <c r="B23" s="18" t="s">
        <v>30</v>
      </c>
      <c r="C23" s="19">
        <v>446.64</v>
      </c>
      <c r="D23" s="19">
        <v>119.11</v>
      </c>
      <c r="E23" s="19">
        <v>652.16</v>
      </c>
      <c r="F23" s="19">
        <f t="shared" si="10"/>
        <v>77.28</v>
      </c>
      <c r="G23" s="19">
        <v>326.08</v>
      </c>
      <c r="H23" s="19">
        <f t="shared" si="6"/>
        <v>38.64</v>
      </c>
      <c r="I23" s="19">
        <v>28.53</v>
      </c>
      <c r="J23" s="19">
        <f t="shared" si="7"/>
        <v>3.36</v>
      </c>
      <c r="K23" s="19">
        <v>12.23</v>
      </c>
      <c r="L23" s="20">
        <f t="shared" si="8"/>
        <v>1.47</v>
      </c>
      <c r="M23" s="20">
        <v>20.38</v>
      </c>
      <c r="N23" s="21">
        <f t="shared" si="9"/>
        <v>2.38</v>
      </c>
      <c r="O23" s="5">
        <v>7</v>
      </c>
    </row>
    <row r="24" s="5" customFormat="1" ht="25" customHeight="1" spans="1:15">
      <c r="A24" s="9">
        <v>21</v>
      </c>
      <c r="B24" s="21" t="s">
        <v>31</v>
      </c>
      <c r="C24" s="21">
        <v>446.64</v>
      </c>
      <c r="D24" s="21">
        <v>119.11</v>
      </c>
      <c r="E24" s="21">
        <v>652.16</v>
      </c>
      <c r="F24" s="19">
        <f t="shared" si="10"/>
        <v>77.28</v>
      </c>
      <c r="G24" s="21">
        <v>326.08</v>
      </c>
      <c r="H24" s="19">
        <f t="shared" si="6"/>
        <v>38.64</v>
      </c>
      <c r="I24" s="21">
        <v>28.53</v>
      </c>
      <c r="J24" s="19">
        <f t="shared" si="7"/>
        <v>3.36</v>
      </c>
      <c r="K24" s="19">
        <v>12.23</v>
      </c>
      <c r="L24" s="20">
        <f t="shared" si="8"/>
        <v>1.47</v>
      </c>
      <c r="M24" s="20">
        <v>20.38</v>
      </c>
      <c r="N24" s="21">
        <f t="shared" si="9"/>
        <v>2.38</v>
      </c>
      <c r="O24" s="5">
        <v>7</v>
      </c>
    </row>
    <row r="25" s="5" customFormat="1" ht="25" customHeight="1" spans="1:15">
      <c r="A25" s="9">
        <v>22</v>
      </c>
      <c r="B25" s="21" t="s">
        <v>32</v>
      </c>
      <c r="C25" s="21">
        <v>446.64</v>
      </c>
      <c r="D25" s="21">
        <v>119.11</v>
      </c>
      <c r="E25" s="21">
        <v>652.16</v>
      </c>
      <c r="F25" s="19">
        <f t="shared" si="10"/>
        <v>77.28</v>
      </c>
      <c r="G25" s="21">
        <v>326.08</v>
      </c>
      <c r="H25" s="19">
        <f t="shared" si="6"/>
        <v>38.64</v>
      </c>
      <c r="I25" s="21">
        <v>28.53</v>
      </c>
      <c r="J25" s="19">
        <f t="shared" si="7"/>
        <v>3.36</v>
      </c>
      <c r="K25" s="19">
        <v>12.23</v>
      </c>
      <c r="L25" s="20">
        <f t="shared" si="8"/>
        <v>1.47</v>
      </c>
      <c r="M25" s="20">
        <v>20.38</v>
      </c>
      <c r="N25" s="21">
        <f t="shared" si="9"/>
        <v>2.38</v>
      </c>
      <c r="O25" s="5">
        <v>7</v>
      </c>
    </row>
    <row r="26" s="5" customFormat="1" ht="30" customHeight="1" spans="1:15">
      <c r="A26" s="9">
        <v>23</v>
      </c>
      <c r="B26" s="21" t="s">
        <v>33</v>
      </c>
      <c r="C26" s="21"/>
      <c r="D26" s="21"/>
      <c r="E26" s="21"/>
      <c r="F26" s="19">
        <f t="shared" si="10"/>
        <v>77.28</v>
      </c>
      <c r="G26" s="21"/>
      <c r="H26" s="19">
        <f t="shared" ref="H26:H34" si="11">O26*5.52</f>
        <v>38.64</v>
      </c>
      <c r="I26" s="21"/>
      <c r="J26" s="19">
        <f t="shared" ref="J26:J34" si="12">O26*0.48</f>
        <v>3.36</v>
      </c>
      <c r="K26" s="21"/>
      <c r="L26" s="20">
        <f t="shared" si="8"/>
        <v>1.47</v>
      </c>
      <c r="M26" s="21"/>
      <c r="N26" s="21">
        <f t="shared" ref="N26:N34" si="13">7*0.34</f>
        <v>2.38</v>
      </c>
      <c r="O26" s="5">
        <v>7</v>
      </c>
    </row>
    <row r="27" s="5" customFormat="1" ht="25" customHeight="1" spans="1:15">
      <c r="A27" s="9">
        <v>24</v>
      </c>
      <c r="B27" s="21" t="s">
        <v>34</v>
      </c>
      <c r="C27" s="21"/>
      <c r="D27" s="21"/>
      <c r="E27" s="21"/>
      <c r="F27" s="19">
        <f t="shared" si="10"/>
        <v>77.28</v>
      </c>
      <c r="G27" s="21"/>
      <c r="H27" s="19">
        <f t="shared" si="11"/>
        <v>38.64</v>
      </c>
      <c r="I27" s="21"/>
      <c r="J27" s="19">
        <f t="shared" si="12"/>
        <v>3.36</v>
      </c>
      <c r="K27" s="21"/>
      <c r="L27" s="20">
        <f t="shared" ref="L27:L34" si="14">O27*0.21</f>
        <v>1.47</v>
      </c>
      <c r="M27" s="21"/>
      <c r="N27" s="21">
        <f t="shared" si="13"/>
        <v>2.38</v>
      </c>
      <c r="O27" s="5">
        <v>7</v>
      </c>
    </row>
    <row r="28" s="5" customFormat="1" ht="25" customHeight="1" spans="1:15">
      <c r="A28" s="9">
        <v>25</v>
      </c>
      <c r="B28" s="21" t="s">
        <v>35</v>
      </c>
      <c r="C28" s="21">
        <v>446.64</v>
      </c>
      <c r="D28" s="21">
        <v>119.11</v>
      </c>
      <c r="E28" s="21">
        <v>652.16</v>
      </c>
      <c r="F28" s="19">
        <f t="shared" si="10"/>
        <v>77.28</v>
      </c>
      <c r="G28" s="21">
        <v>326.08</v>
      </c>
      <c r="H28" s="19">
        <f t="shared" si="11"/>
        <v>38.64</v>
      </c>
      <c r="I28" s="21">
        <v>28.53</v>
      </c>
      <c r="J28" s="19">
        <f t="shared" si="12"/>
        <v>3.36</v>
      </c>
      <c r="K28" s="21">
        <v>12.23</v>
      </c>
      <c r="L28" s="20">
        <f t="shared" si="14"/>
        <v>1.47</v>
      </c>
      <c r="M28" s="21">
        <v>20.38</v>
      </c>
      <c r="N28" s="21">
        <f t="shared" si="13"/>
        <v>2.38</v>
      </c>
      <c r="O28" s="5">
        <v>7</v>
      </c>
    </row>
    <row r="29" s="5" customFormat="1" ht="25" customHeight="1" spans="1:15">
      <c r="A29" s="9">
        <v>26</v>
      </c>
      <c r="B29" s="21" t="s">
        <v>36</v>
      </c>
      <c r="C29" s="21">
        <v>446.64</v>
      </c>
      <c r="D29" s="21">
        <v>119.11</v>
      </c>
      <c r="E29" s="21">
        <v>652.16</v>
      </c>
      <c r="F29" s="19">
        <f t="shared" si="10"/>
        <v>77.28</v>
      </c>
      <c r="G29" s="21">
        <v>326.08</v>
      </c>
      <c r="H29" s="19">
        <f t="shared" si="11"/>
        <v>38.64</v>
      </c>
      <c r="I29" s="21">
        <v>28.53</v>
      </c>
      <c r="J29" s="19">
        <f t="shared" si="12"/>
        <v>3.36</v>
      </c>
      <c r="K29" s="21">
        <v>12.23</v>
      </c>
      <c r="L29" s="20">
        <f t="shared" si="14"/>
        <v>1.47</v>
      </c>
      <c r="M29" s="21">
        <v>20.38</v>
      </c>
      <c r="N29" s="21">
        <f t="shared" si="13"/>
        <v>2.38</v>
      </c>
      <c r="O29" s="5">
        <v>7</v>
      </c>
    </row>
    <row r="30" s="5" customFormat="1" ht="25" customHeight="1" spans="1:15">
      <c r="A30" s="9">
        <v>27</v>
      </c>
      <c r="B30" s="18" t="s">
        <v>37</v>
      </c>
      <c r="C30" s="19">
        <v>446.64</v>
      </c>
      <c r="D30" s="19">
        <v>119.11</v>
      </c>
      <c r="E30" s="19">
        <v>652.16</v>
      </c>
      <c r="F30" s="19">
        <f t="shared" si="10"/>
        <v>77.28</v>
      </c>
      <c r="G30" s="19">
        <v>326.08</v>
      </c>
      <c r="H30" s="19">
        <f t="shared" si="11"/>
        <v>38.64</v>
      </c>
      <c r="I30" s="19">
        <v>28.53</v>
      </c>
      <c r="J30" s="19">
        <f t="shared" si="12"/>
        <v>3.36</v>
      </c>
      <c r="K30" s="21">
        <v>12.23</v>
      </c>
      <c r="L30" s="20">
        <f t="shared" si="14"/>
        <v>1.47</v>
      </c>
      <c r="M30" s="21">
        <v>20.38</v>
      </c>
      <c r="N30" s="21">
        <f t="shared" si="13"/>
        <v>2.38</v>
      </c>
      <c r="O30" s="5">
        <v>7</v>
      </c>
    </row>
    <row r="31" s="5" customFormat="1" ht="25" customHeight="1" spans="1:15">
      <c r="A31" s="9">
        <v>28</v>
      </c>
      <c r="B31" s="18" t="s">
        <v>38</v>
      </c>
      <c r="C31" s="19">
        <v>446.64</v>
      </c>
      <c r="D31" s="19">
        <v>119.11</v>
      </c>
      <c r="E31" s="19">
        <v>652.16</v>
      </c>
      <c r="F31" s="19">
        <f t="shared" si="10"/>
        <v>77.28</v>
      </c>
      <c r="G31" s="19">
        <v>326.08</v>
      </c>
      <c r="H31" s="19">
        <f t="shared" si="11"/>
        <v>38.64</v>
      </c>
      <c r="I31" s="19">
        <v>28.53</v>
      </c>
      <c r="J31" s="19">
        <f t="shared" si="12"/>
        <v>3.36</v>
      </c>
      <c r="K31" s="21">
        <v>12.23</v>
      </c>
      <c r="L31" s="20">
        <f t="shared" si="14"/>
        <v>1.47</v>
      </c>
      <c r="M31" s="21">
        <v>20.38</v>
      </c>
      <c r="N31" s="21">
        <f t="shared" si="13"/>
        <v>2.38</v>
      </c>
      <c r="O31" s="5">
        <v>7</v>
      </c>
    </row>
    <row r="32" s="5" customFormat="1" ht="25" customHeight="1" spans="1:15">
      <c r="A32" s="9">
        <v>29</v>
      </c>
      <c r="B32" s="18" t="s">
        <v>39</v>
      </c>
      <c r="C32" s="19">
        <v>446.64</v>
      </c>
      <c r="D32" s="19">
        <v>119.11</v>
      </c>
      <c r="E32" s="19">
        <v>652.16</v>
      </c>
      <c r="F32" s="19">
        <f t="shared" si="10"/>
        <v>77.28</v>
      </c>
      <c r="G32" s="19">
        <v>326.08</v>
      </c>
      <c r="H32" s="19">
        <f t="shared" si="11"/>
        <v>38.64</v>
      </c>
      <c r="I32" s="19">
        <v>28.53</v>
      </c>
      <c r="J32" s="19">
        <f t="shared" si="12"/>
        <v>3.36</v>
      </c>
      <c r="K32" s="21">
        <v>12.23</v>
      </c>
      <c r="L32" s="20">
        <f t="shared" si="14"/>
        <v>1.47</v>
      </c>
      <c r="M32" s="21">
        <v>20.38</v>
      </c>
      <c r="N32" s="21">
        <f t="shared" si="13"/>
        <v>2.38</v>
      </c>
      <c r="O32" s="5">
        <v>7</v>
      </c>
    </row>
    <row r="33" s="5" customFormat="1" ht="25" customHeight="1" spans="1:15">
      <c r="A33" s="9">
        <v>30</v>
      </c>
      <c r="B33" s="18" t="s">
        <v>40</v>
      </c>
      <c r="C33" s="19">
        <v>446.64</v>
      </c>
      <c r="D33" s="19">
        <v>119.11</v>
      </c>
      <c r="E33" s="19">
        <v>652.16</v>
      </c>
      <c r="F33" s="19">
        <f t="shared" si="10"/>
        <v>77.28</v>
      </c>
      <c r="G33" s="19">
        <v>326.08</v>
      </c>
      <c r="H33" s="19">
        <f t="shared" si="11"/>
        <v>38.64</v>
      </c>
      <c r="I33" s="19">
        <v>28.53</v>
      </c>
      <c r="J33" s="19">
        <f t="shared" si="12"/>
        <v>3.36</v>
      </c>
      <c r="K33" s="21">
        <v>12.23</v>
      </c>
      <c r="L33" s="20">
        <f t="shared" si="14"/>
        <v>1.47</v>
      </c>
      <c r="M33" s="21">
        <v>20.38</v>
      </c>
      <c r="N33" s="21">
        <f t="shared" si="13"/>
        <v>2.38</v>
      </c>
      <c r="O33" s="5">
        <v>7</v>
      </c>
    </row>
    <row r="34" s="5" customFormat="1" ht="25" customHeight="1" spans="1:15">
      <c r="A34" s="9">
        <v>31</v>
      </c>
      <c r="B34" s="21" t="s">
        <v>41</v>
      </c>
      <c r="C34" s="21">
        <v>446.64</v>
      </c>
      <c r="D34" s="21">
        <v>119.11</v>
      </c>
      <c r="E34" s="21">
        <v>652.16</v>
      </c>
      <c r="F34" s="19">
        <f t="shared" si="10"/>
        <v>77.28</v>
      </c>
      <c r="G34" s="21">
        <v>326.08</v>
      </c>
      <c r="H34" s="19">
        <f t="shared" si="11"/>
        <v>38.64</v>
      </c>
      <c r="I34" s="21">
        <v>28.53</v>
      </c>
      <c r="J34" s="19">
        <f t="shared" si="12"/>
        <v>3.36</v>
      </c>
      <c r="K34" s="21">
        <v>12.23</v>
      </c>
      <c r="L34" s="20">
        <f t="shared" si="14"/>
        <v>1.47</v>
      </c>
      <c r="M34" s="21">
        <v>20.38</v>
      </c>
      <c r="N34" s="21">
        <f t="shared" si="13"/>
        <v>2.38</v>
      </c>
      <c r="O34" s="5">
        <v>7</v>
      </c>
    </row>
    <row r="35" s="5" customFormat="1" ht="25" customHeight="1" spans="1:15">
      <c r="A35" s="9">
        <v>32</v>
      </c>
      <c r="B35" s="21" t="s">
        <v>42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>
        <f>2*0.34</f>
        <v>0.68</v>
      </c>
      <c r="O35" s="5">
        <v>2</v>
      </c>
    </row>
    <row r="36" s="5" customFormat="1" ht="25" customHeight="1" spans="1:15">
      <c r="A36" s="9">
        <v>33</v>
      </c>
      <c r="B36" s="18" t="s">
        <v>43</v>
      </c>
      <c r="C36" s="19">
        <v>446.64</v>
      </c>
      <c r="D36" s="19">
        <v>119.11</v>
      </c>
      <c r="E36" s="19">
        <v>652.16</v>
      </c>
      <c r="F36" s="19">
        <f>O36*11.04</f>
        <v>77.28</v>
      </c>
      <c r="G36" s="19">
        <v>326.08</v>
      </c>
      <c r="H36" s="19">
        <f>O36*5.52</f>
        <v>38.64</v>
      </c>
      <c r="I36" s="19">
        <v>28.53</v>
      </c>
      <c r="J36" s="19">
        <f>O36*0.48</f>
        <v>3.36</v>
      </c>
      <c r="K36" s="21">
        <v>12.23</v>
      </c>
      <c r="L36" s="20">
        <f>O36*0.21</f>
        <v>1.47</v>
      </c>
      <c r="M36" s="21">
        <v>20.38</v>
      </c>
      <c r="N36" s="21">
        <f>7*0.34</f>
        <v>2.38</v>
      </c>
      <c r="O36" s="5">
        <v>7</v>
      </c>
    </row>
    <row r="37" s="5" customFormat="1" ht="25" customHeight="1" spans="1:15">
      <c r="A37" s="9">
        <v>34</v>
      </c>
      <c r="B37" s="21" t="s">
        <v>44</v>
      </c>
      <c r="C37" s="21">
        <v>446.64</v>
      </c>
      <c r="D37" s="21">
        <v>119.11</v>
      </c>
      <c r="E37" s="21">
        <v>652.16</v>
      </c>
      <c r="F37" s="19">
        <f>O37*11.04</f>
        <v>77.28</v>
      </c>
      <c r="G37" s="21">
        <v>326.08</v>
      </c>
      <c r="H37" s="19">
        <f>O37*5.52</f>
        <v>38.64</v>
      </c>
      <c r="I37" s="21">
        <v>28.53</v>
      </c>
      <c r="J37" s="19">
        <f>O37*0.48</f>
        <v>3.36</v>
      </c>
      <c r="K37" s="21">
        <v>12.23</v>
      </c>
      <c r="L37" s="20">
        <f>O37*0.21</f>
        <v>1.47</v>
      </c>
      <c r="M37" s="21">
        <v>20.38</v>
      </c>
      <c r="N37" s="21">
        <f>7*0.34</f>
        <v>2.38</v>
      </c>
      <c r="O37" s="5">
        <v>7</v>
      </c>
    </row>
    <row r="38" s="5" customFormat="1" ht="25" customHeight="1" spans="1:15">
      <c r="A38" s="9">
        <v>35</v>
      </c>
      <c r="B38" s="21" t="s">
        <v>45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>
        <f>0.34*3</f>
        <v>1.02</v>
      </c>
      <c r="O38" s="5">
        <v>3</v>
      </c>
    </row>
    <row r="39" s="5" customFormat="1" ht="25" customHeight="1" spans="1:15">
      <c r="A39" s="9">
        <v>36</v>
      </c>
      <c r="B39" s="21" t="s">
        <v>46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>
        <f>0.34*3</f>
        <v>1.02</v>
      </c>
      <c r="O39" s="5">
        <v>3</v>
      </c>
    </row>
    <row r="40" s="6" customFormat="1" ht="25" customHeight="1" spans="1:15">
      <c r="A40" s="9">
        <v>37</v>
      </c>
      <c r="B40" s="22" t="s">
        <v>47</v>
      </c>
      <c r="C40" s="21"/>
      <c r="D40" s="21"/>
      <c r="E40" s="21"/>
      <c r="F40" s="19">
        <f>O40*11.04</f>
        <v>77.28</v>
      </c>
      <c r="G40" s="21"/>
      <c r="H40" s="19">
        <f>O40*5.52</f>
        <v>38.64</v>
      </c>
      <c r="I40" s="21"/>
      <c r="J40" s="19">
        <f>O40*0.48</f>
        <v>3.36</v>
      </c>
      <c r="K40" s="21"/>
      <c r="L40" s="20">
        <f>O40*0.21</f>
        <v>1.47</v>
      </c>
      <c r="M40" s="21"/>
      <c r="N40" s="21">
        <f>7*0.34</f>
        <v>2.38</v>
      </c>
      <c r="O40" s="5">
        <v>7</v>
      </c>
    </row>
    <row r="41" s="5" customFormat="1" ht="25" customHeight="1" spans="1:15">
      <c r="A41" s="9">
        <v>38</v>
      </c>
      <c r="B41" s="21" t="s">
        <v>48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>
        <f>0.34*4</f>
        <v>1.36</v>
      </c>
      <c r="O41" s="5">
        <v>4</v>
      </c>
    </row>
    <row r="42" s="6" customFormat="1" ht="25" customHeight="1" spans="1:15">
      <c r="A42" s="9">
        <v>39</v>
      </c>
      <c r="B42" s="21" t="s">
        <v>49</v>
      </c>
      <c r="C42" s="21"/>
      <c r="D42" s="21"/>
      <c r="E42" s="21"/>
      <c r="F42" s="19">
        <f>O42*11.04</f>
        <v>77.28</v>
      </c>
      <c r="G42" s="21"/>
      <c r="H42" s="19">
        <f>O42*5.52</f>
        <v>38.64</v>
      </c>
      <c r="I42" s="21"/>
      <c r="J42" s="19">
        <f>O42*0.48</f>
        <v>3.36</v>
      </c>
      <c r="K42" s="21"/>
      <c r="L42" s="20">
        <f>O42*0.21</f>
        <v>1.47</v>
      </c>
      <c r="M42" s="21"/>
      <c r="N42" s="21">
        <f>0.34*7</f>
        <v>2.38</v>
      </c>
      <c r="O42" s="5">
        <v>7</v>
      </c>
    </row>
    <row r="43" s="6" customFormat="1" ht="25" customHeight="1" spans="1:15">
      <c r="A43" s="9">
        <v>40</v>
      </c>
      <c r="B43" s="21" t="s">
        <v>50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>
        <f>0.34*3</f>
        <v>1.02</v>
      </c>
      <c r="O43" s="5">
        <v>3</v>
      </c>
    </row>
    <row r="44" s="6" customFormat="1" ht="25" customHeight="1" spans="1:15">
      <c r="A44" s="9">
        <v>41</v>
      </c>
      <c r="B44" s="21" t="s">
        <v>51</v>
      </c>
      <c r="C44" s="21">
        <v>446.64</v>
      </c>
      <c r="D44" s="21">
        <v>119.11</v>
      </c>
      <c r="E44" s="21">
        <v>652.16</v>
      </c>
      <c r="F44" s="19">
        <f t="shared" ref="F44:F50" si="15">O44*11.04</f>
        <v>77.28</v>
      </c>
      <c r="G44" s="21">
        <v>326.08</v>
      </c>
      <c r="H44" s="19">
        <f t="shared" ref="H44:H50" si="16">O44*5.52</f>
        <v>38.64</v>
      </c>
      <c r="I44" s="21">
        <v>28.53</v>
      </c>
      <c r="J44" s="19">
        <f t="shared" ref="J44:J50" si="17">O44*0.48</f>
        <v>3.36</v>
      </c>
      <c r="K44" s="21">
        <v>12.23</v>
      </c>
      <c r="L44" s="20">
        <f t="shared" ref="L44:L50" si="18">O44*0.21</f>
        <v>1.47</v>
      </c>
      <c r="M44" s="21">
        <v>20.38</v>
      </c>
      <c r="N44" s="21">
        <f>7*0.34</f>
        <v>2.38</v>
      </c>
      <c r="O44" s="5">
        <v>7</v>
      </c>
    </row>
    <row r="45" s="6" customFormat="1" ht="25" customHeight="1" spans="1:15">
      <c r="A45" s="9">
        <v>42</v>
      </c>
      <c r="B45" s="21" t="s">
        <v>52</v>
      </c>
      <c r="C45" s="21">
        <v>446.64</v>
      </c>
      <c r="D45" s="21">
        <v>119.11</v>
      </c>
      <c r="E45" s="21">
        <v>652.16</v>
      </c>
      <c r="F45" s="19">
        <f t="shared" si="15"/>
        <v>77.28</v>
      </c>
      <c r="G45" s="21">
        <v>326.08</v>
      </c>
      <c r="H45" s="19">
        <f t="shared" si="16"/>
        <v>38.64</v>
      </c>
      <c r="I45" s="21">
        <v>28.53</v>
      </c>
      <c r="J45" s="19">
        <f t="shared" si="17"/>
        <v>3.36</v>
      </c>
      <c r="K45" s="21">
        <v>12.23</v>
      </c>
      <c r="L45" s="20">
        <f t="shared" si="18"/>
        <v>1.47</v>
      </c>
      <c r="M45" s="21">
        <v>20.38</v>
      </c>
      <c r="N45" s="21">
        <f t="shared" ref="N45:N50" si="19">7*0.34</f>
        <v>2.38</v>
      </c>
      <c r="O45" s="5">
        <v>7</v>
      </c>
    </row>
    <row r="46" s="6" customFormat="1" ht="25" customHeight="1" spans="1:15">
      <c r="A46" s="9">
        <v>43</v>
      </c>
      <c r="B46" s="18" t="s">
        <v>53</v>
      </c>
      <c r="C46" s="19">
        <v>446.64</v>
      </c>
      <c r="D46" s="19">
        <v>119.11</v>
      </c>
      <c r="E46" s="19">
        <v>652.16</v>
      </c>
      <c r="F46" s="19">
        <f t="shared" si="15"/>
        <v>77.28</v>
      </c>
      <c r="G46" s="19">
        <v>326.08</v>
      </c>
      <c r="H46" s="19">
        <f t="shared" si="16"/>
        <v>38.64</v>
      </c>
      <c r="I46" s="19">
        <v>28.53</v>
      </c>
      <c r="J46" s="19">
        <f t="shared" si="17"/>
        <v>3.36</v>
      </c>
      <c r="K46" s="21">
        <v>12.23</v>
      </c>
      <c r="L46" s="20">
        <f t="shared" si="18"/>
        <v>1.47</v>
      </c>
      <c r="M46" s="21">
        <v>20.38</v>
      </c>
      <c r="N46" s="21">
        <f t="shared" si="19"/>
        <v>2.38</v>
      </c>
      <c r="O46" s="5">
        <v>7</v>
      </c>
    </row>
    <row r="47" s="6" customFormat="1" ht="25" customHeight="1" spans="1:15">
      <c r="A47" s="9">
        <v>44</v>
      </c>
      <c r="B47" s="21" t="s">
        <v>54</v>
      </c>
      <c r="C47" s="21">
        <v>446.64</v>
      </c>
      <c r="D47" s="21">
        <v>119.11</v>
      </c>
      <c r="E47" s="21">
        <v>652.16</v>
      </c>
      <c r="F47" s="19">
        <f t="shared" si="15"/>
        <v>77.28</v>
      </c>
      <c r="G47" s="21">
        <v>326.08</v>
      </c>
      <c r="H47" s="19">
        <f t="shared" si="16"/>
        <v>38.64</v>
      </c>
      <c r="I47" s="21">
        <v>28.53</v>
      </c>
      <c r="J47" s="19">
        <f t="shared" si="17"/>
        <v>3.36</v>
      </c>
      <c r="K47" s="21">
        <v>12.23</v>
      </c>
      <c r="L47" s="20">
        <f t="shared" si="18"/>
        <v>1.47</v>
      </c>
      <c r="M47" s="21">
        <v>20.38</v>
      </c>
      <c r="N47" s="21">
        <f t="shared" si="19"/>
        <v>2.38</v>
      </c>
      <c r="O47" s="5">
        <v>7</v>
      </c>
    </row>
    <row r="48" s="6" customFormat="1" ht="25" customHeight="1" spans="1:15">
      <c r="A48" s="9">
        <v>45</v>
      </c>
      <c r="B48" s="21" t="s">
        <v>55</v>
      </c>
      <c r="C48" s="21">
        <v>446.64</v>
      </c>
      <c r="D48" s="21">
        <v>119.11</v>
      </c>
      <c r="E48" s="21">
        <v>652.16</v>
      </c>
      <c r="F48" s="19">
        <f t="shared" si="15"/>
        <v>77.28</v>
      </c>
      <c r="G48" s="21">
        <v>326.08</v>
      </c>
      <c r="H48" s="19">
        <f t="shared" si="16"/>
        <v>38.64</v>
      </c>
      <c r="I48" s="21">
        <v>28.53</v>
      </c>
      <c r="J48" s="19">
        <f t="shared" si="17"/>
        <v>3.36</v>
      </c>
      <c r="K48" s="21">
        <v>12.23</v>
      </c>
      <c r="L48" s="20">
        <f t="shared" si="18"/>
        <v>1.47</v>
      </c>
      <c r="M48" s="21">
        <v>20.38</v>
      </c>
      <c r="N48" s="21">
        <f t="shared" si="19"/>
        <v>2.38</v>
      </c>
      <c r="O48" s="5">
        <v>7</v>
      </c>
    </row>
    <row r="49" s="6" customFormat="1" ht="25" customHeight="1" spans="1:15">
      <c r="A49" s="9">
        <v>46</v>
      </c>
      <c r="B49" s="18" t="s">
        <v>56</v>
      </c>
      <c r="C49" s="19">
        <v>446.64</v>
      </c>
      <c r="D49" s="19">
        <v>119.11</v>
      </c>
      <c r="E49" s="19">
        <v>652.16</v>
      </c>
      <c r="F49" s="19">
        <f t="shared" si="15"/>
        <v>77.28</v>
      </c>
      <c r="G49" s="19">
        <v>326.08</v>
      </c>
      <c r="H49" s="19">
        <f t="shared" si="16"/>
        <v>38.64</v>
      </c>
      <c r="I49" s="19">
        <v>28.53</v>
      </c>
      <c r="J49" s="19">
        <f t="shared" si="17"/>
        <v>3.36</v>
      </c>
      <c r="K49" s="21">
        <v>12.23</v>
      </c>
      <c r="L49" s="20">
        <f t="shared" si="18"/>
        <v>1.47</v>
      </c>
      <c r="M49" s="21">
        <v>20.38</v>
      </c>
      <c r="N49" s="21">
        <f t="shared" si="19"/>
        <v>2.38</v>
      </c>
      <c r="O49" s="5">
        <v>7</v>
      </c>
    </row>
    <row r="50" s="6" customFormat="1" ht="25" customHeight="1" spans="1:15">
      <c r="A50" s="9">
        <v>47</v>
      </c>
      <c r="B50" s="21" t="s">
        <v>57</v>
      </c>
      <c r="C50" s="21">
        <v>446.64</v>
      </c>
      <c r="D50" s="21">
        <v>119.11</v>
      </c>
      <c r="E50" s="21">
        <v>652.16</v>
      </c>
      <c r="F50" s="19">
        <f t="shared" si="15"/>
        <v>77.28</v>
      </c>
      <c r="G50" s="21">
        <v>326.08</v>
      </c>
      <c r="H50" s="19">
        <f t="shared" si="16"/>
        <v>38.64</v>
      </c>
      <c r="I50" s="21">
        <v>28.53</v>
      </c>
      <c r="J50" s="19">
        <f t="shared" si="17"/>
        <v>3.36</v>
      </c>
      <c r="K50" s="21">
        <v>12.23</v>
      </c>
      <c r="L50" s="20">
        <f t="shared" si="18"/>
        <v>1.47</v>
      </c>
      <c r="M50" s="21">
        <v>20.38</v>
      </c>
      <c r="N50" s="21">
        <f t="shared" si="19"/>
        <v>2.38</v>
      </c>
      <c r="O50" s="5">
        <v>7</v>
      </c>
    </row>
    <row r="51" s="6" customFormat="1" ht="25" customHeight="1" spans="1:15">
      <c r="A51" s="9">
        <v>48</v>
      </c>
      <c r="B51" s="21" t="s">
        <v>58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>
        <f>0.34*3</f>
        <v>1.02</v>
      </c>
      <c r="O51" s="5">
        <v>3</v>
      </c>
    </row>
    <row r="52" s="6" customFormat="1" ht="25" customHeight="1" spans="1:15">
      <c r="A52" s="9">
        <v>49</v>
      </c>
      <c r="B52" s="21" t="s">
        <v>59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>
        <f>0.34*5</f>
        <v>1.7</v>
      </c>
      <c r="O52" s="5">
        <v>5</v>
      </c>
    </row>
    <row r="53" s="6" customFormat="1" ht="25" customHeight="1" spans="1:15">
      <c r="A53" s="9">
        <v>50</v>
      </c>
      <c r="B53" s="21" t="s">
        <v>60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>
        <f>0.34*5</f>
        <v>1.7</v>
      </c>
      <c r="O53" s="5">
        <v>5</v>
      </c>
    </row>
    <row r="54" s="6" customFormat="1" ht="25" customHeight="1" spans="1:15">
      <c r="A54" s="9">
        <v>51</v>
      </c>
      <c r="B54" s="21" t="s">
        <v>61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>
        <f>0.34*6</f>
        <v>2.04</v>
      </c>
      <c r="O54" s="5">
        <v>6</v>
      </c>
    </row>
    <row r="55" s="6" customFormat="1" ht="25" customHeight="1" spans="1:15">
      <c r="A55" s="9">
        <v>52</v>
      </c>
      <c r="B55" s="21" t="s">
        <v>62</v>
      </c>
      <c r="C55" s="21">
        <v>446.64</v>
      </c>
      <c r="D55" s="21">
        <v>119.11</v>
      </c>
      <c r="E55" s="21">
        <v>652.16</v>
      </c>
      <c r="F55" s="19">
        <f>O55*11.04</f>
        <v>77.28</v>
      </c>
      <c r="G55" s="21">
        <v>326.08</v>
      </c>
      <c r="H55" s="19">
        <f>O55*5.52</f>
        <v>38.64</v>
      </c>
      <c r="I55" s="21">
        <v>28.53</v>
      </c>
      <c r="J55" s="19">
        <f>O55*0.48</f>
        <v>3.36</v>
      </c>
      <c r="K55" s="21">
        <v>12.23</v>
      </c>
      <c r="L55" s="20">
        <f>O55*0.21</f>
        <v>1.47</v>
      </c>
      <c r="M55" s="21">
        <v>20.38</v>
      </c>
      <c r="N55" s="21">
        <f>0.34*7</f>
        <v>2.38</v>
      </c>
      <c r="O55" s="5">
        <v>7</v>
      </c>
    </row>
    <row r="56" ht="25" customHeight="1" spans="1:15">
      <c r="A56" s="9">
        <v>53</v>
      </c>
      <c r="B56" s="21" t="s">
        <v>63</v>
      </c>
      <c r="C56" s="21">
        <v>446.64</v>
      </c>
      <c r="D56" s="21">
        <v>119.11</v>
      </c>
      <c r="E56" s="21">
        <v>652.16</v>
      </c>
      <c r="F56" s="19">
        <f>O56*11.04</f>
        <v>77.28</v>
      </c>
      <c r="G56" s="21">
        <v>326.08</v>
      </c>
      <c r="H56" s="19">
        <f>O56*5.52</f>
        <v>38.64</v>
      </c>
      <c r="I56" s="21">
        <v>28.53</v>
      </c>
      <c r="J56" s="19">
        <f>O56*0.48</f>
        <v>3.36</v>
      </c>
      <c r="K56" s="21">
        <v>12.23</v>
      </c>
      <c r="L56" s="20">
        <f>O56*0.21</f>
        <v>1.47</v>
      </c>
      <c r="M56" s="21">
        <v>20.38</v>
      </c>
      <c r="N56" s="21">
        <f>0.34*7</f>
        <v>2.38</v>
      </c>
      <c r="O56" s="5">
        <v>7</v>
      </c>
    </row>
    <row r="57" ht="35" customHeight="1" spans="1:15">
      <c r="A57" s="9">
        <v>54</v>
      </c>
      <c r="B57" s="21" t="s">
        <v>64</v>
      </c>
      <c r="C57" s="21">
        <v>446.64</v>
      </c>
      <c r="D57" s="21">
        <v>119.11</v>
      </c>
      <c r="E57" s="21">
        <v>652.16</v>
      </c>
      <c r="F57" s="19">
        <f>O57*11.04</f>
        <v>22.08</v>
      </c>
      <c r="G57" s="21">
        <v>326.08</v>
      </c>
      <c r="H57" s="19">
        <f>O57*5.52</f>
        <v>11.04</v>
      </c>
      <c r="I57" s="21">
        <v>28.53</v>
      </c>
      <c r="J57" s="19">
        <f>O57*0.48</f>
        <v>0.96</v>
      </c>
      <c r="K57" s="21">
        <v>12.23</v>
      </c>
      <c r="L57" s="20">
        <f>O57*0.21</f>
        <v>0.42</v>
      </c>
      <c r="M57" s="21">
        <v>20.38</v>
      </c>
      <c r="N57" s="21">
        <f>0.34*O57</f>
        <v>0.68</v>
      </c>
      <c r="O57" s="5">
        <v>2</v>
      </c>
    </row>
    <row r="58" ht="34" customHeight="1" spans="1:15">
      <c r="A58" s="9">
        <v>55</v>
      </c>
      <c r="B58" s="21" t="s">
        <v>65</v>
      </c>
      <c r="C58" s="21">
        <v>446.64</v>
      </c>
      <c r="D58" s="21">
        <v>119.11</v>
      </c>
      <c r="E58" s="21">
        <v>652.16</v>
      </c>
      <c r="F58" s="19">
        <f>O58*11.04</f>
        <v>11.04</v>
      </c>
      <c r="G58" s="21">
        <v>326.08</v>
      </c>
      <c r="H58" s="19">
        <f>O58*5.52</f>
        <v>5.52</v>
      </c>
      <c r="I58" s="21">
        <v>28.53</v>
      </c>
      <c r="J58" s="19">
        <f>O58*0.48</f>
        <v>0.48</v>
      </c>
      <c r="K58" s="21">
        <v>12.23</v>
      </c>
      <c r="L58" s="20">
        <f>O58*0.21</f>
        <v>0.21</v>
      </c>
      <c r="M58" s="21">
        <v>20.38</v>
      </c>
      <c r="N58" s="21">
        <f>0.34*O58</f>
        <v>0.34</v>
      </c>
      <c r="O58" s="5">
        <v>1</v>
      </c>
    </row>
    <row r="59" ht="34" customHeight="1" spans="1:15">
      <c r="A59" s="9">
        <v>56</v>
      </c>
      <c r="B59" s="21" t="s">
        <v>66</v>
      </c>
      <c r="C59" s="21">
        <v>446.64</v>
      </c>
      <c r="D59" s="21">
        <v>119.11</v>
      </c>
      <c r="E59" s="21">
        <v>652.16</v>
      </c>
      <c r="F59" s="19">
        <f>O59*11.04</f>
        <v>11.04</v>
      </c>
      <c r="G59" s="21">
        <v>326.08</v>
      </c>
      <c r="H59" s="19">
        <f>O59*5.52</f>
        <v>5.52</v>
      </c>
      <c r="I59" s="21">
        <v>28.53</v>
      </c>
      <c r="J59" s="19">
        <f>O59*0.48</f>
        <v>0.48</v>
      </c>
      <c r="K59" s="21">
        <v>12.23</v>
      </c>
      <c r="L59" s="20">
        <f>O59*0.21</f>
        <v>0.21</v>
      </c>
      <c r="M59" s="21">
        <v>20.38</v>
      </c>
      <c r="N59" s="21">
        <f>0.34*O59</f>
        <v>0.34</v>
      </c>
      <c r="O59" s="5">
        <v>1</v>
      </c>
    </row>
    <row r="60" s="5" customFormat="1" ht="34" customHeight="1" spans="1:15">
      <c r="A60" s="21" t="s">
        <v>67</v>
      </c>
      <c r="B60" s="21">
        <f>C60+D60+E60+F60+G60+H60+I60+J60+K60+L60+M60+N60</f>
        <v>69339.87</v>
      </c>
      <c r="C60" s="21">
        <f t="shared" ref="C60:N60" si="20">SUM(C4:C59)</f>
        <v>17865.6</v>
      </c>
      <c r="D60" s="21">
        <f t="shared" si="20"/>
        <v>4764.4</v>
      </c>
      <c r="E60" s="21">
        <f t="shared" si="20"/>
        <v>26086.4</v>
      </c>
      <c r="F60" s="21">
        <f t="shared" si="20"/>
        <v>3212.64</v>
      </c>
      <c r="G60" s="21">
        <f t="shared" si="20"/>
        <v>13043.2</v>
      </c>
      <c r="H60" s="21">
        <f t="shared" si="20"/>
        <v>1606.32</v>
      </c>
      <c r="I60" s="21">
        <f t="shared" si="20"/>
        <v>1141.2</v>
      </c>
      <c r="J60" s="21">
        <f t="shared" si="20"/>
        <v>139.68</v>
      </c>
      <c r="K60" s="21">
        <f t="shared" si="20"/>
        <v>489.2</v>
      </c>
      <c r="L60" s="21">
        <f t="shared" si="20"/>
        <v>61.11</v>
      </c>
      <c r="M60" s="21">
        <f t="shared" si="20"/>
        <v>815.2</v>
      </c>
      <c r="N60" s="21">
        <f t="shared" si="20"/>
        <v>114.92</v>
      </c>
    </row>
    <row r="61" ht="32" hidden="1" customHeight="1" spans="1:15">
      <c r="F61" s="5">
        <f>F60+H60</f>
        <v>4818.96</v>
      </c>
      <c r="J61" s="6">
        <f>J60+L60</f>
        <v>200.79</v>
      </c>
    </row>
    <row r="62" ht="28" hidden="1" customHeight="1"/>
    <row r="63" ht="23" customHeight="1"/>
  </sheetData>
  <mergeCells count="7">
    <mergeCell ref="A1:M1"/>
    <mergeCell ref="C2:D2"/>
    <mergeCell ref="E2:H2"/>
    <mergeCell ref="I2:L2"/>
    <mergeCell ref="M2:N2"/>
    <mergeCell ref="A2:A3"/>
    <mergeCell ref="B2:B3"/>
  </mergeCells>
  <pageMargins left="0.700694444444445" right="0.700694444444445" top="0.751388888888889" bottom="0.944444444444444" header="0.298611111111111" footer="0.298611111111111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8"/>
    </sheetView>
  </sheetViews>
  <sheetFormatPr defaultColWidth="9" defaultRowHeight="13.5" outlineLevelCol="7"/>
  <cols>
    <col min="3" max="7" width="9.375"/>
    <col min="8" max="8" width="10.375"/>
  </cols>
  <sheetData>
    <row r="1" ht="24" customHeight="1" spans="1:8">
      <c r="A1" s="1" t="s">
        <v>68</v>
      </c>
      <c r="B1" s="1"/>
      <c r="C1" s="1"/>
      <c r="D1" s="1"/>
      <c r="E1" s="1"/>
      <c r="F1" s="1"/>
      <c r="G1" s="1"/>
      <c r="H1" s="1"/>
    </row>
    <row r="2" ht="24" customHeight="1" spans="1:8">
      <c r="A2" s="2"/>
      <c r="B2" s="2"/>
      <c r="C2" s="2" t="s">
        <v>69</v>
      </c>
      <c r="D2" s="2" t="s">
        <v>70</v>
      </c>
      <c r="E2" s="2" t="s">
        <v>71</v>
      </c>
      <c r="F2" s="2" t="s">
        <v>72</v>
      </c>
      <c r="G2" s="2" t="s">
        <v>73</v>
      </c>
      <c r="H2" s="2" t="s">
        <v>74</v>
      </c>
    </row>
    <row r="3" ht="25" customHeight="1" spans="1:8">
      <c r="A3" s="2" t="s">
        <v>75</v>
      </c>
      <c r="B3" s="2">
        <v>40</v>
      </c>
      <c r="C3" s="2">
        <f>652.16*B3</f>
        <v>26086.4</v>
      </c>
      <c r="D3" s="2">
        <v>3212.64</v>
      </c>
      <c r="E3" s="2">
        <f>326.08*B3</f>
        <v>13043.2</v>
      </c>
      <c r="F3" s="2">
        <v>1606.32</v>
      </c>
      <c r="G3" s="2">
        <f>C3+E3</f>
        <v>39129.6</v>
      </c>
      <c r="H3" s="2">
        <f>D3+F3</f>
        <v>4818.96</v>
      </c>
    </row>
    <row r="4" ht="25" customHeight="1" spans="1:8">
      <c r="A4" s="2" t="s">
        <v>76</v>
      </c>
      <c r="B4" s="2">
        <v>40</v>
      </c>
      <c r="C4" s="2">
        <f>446.64*B4</f>
        <v>17865.6</v>
      </c>
      <c r="D4" s="2">
        <v>0</v>
      </c>
      <c r="E4" s="2">
        <f>119.11*B4</f>
        <v>4764.4</v>
      </c>
      <c r="F4" s="2">
        <v>0</v>
      </c>
      <c r="G4" s="2">
        <f>C4+E4</f>
        <v>22630</v>
      </c>
      <c r="H4" s="2">
        <f>D4+F4</f>
        <v>0</v>
      </c>
    </row>
    <row r="5" ht="25" customHeight="1" spans="1:8">
      <c r="A5" s="2" t="s">
        <v>77</v>
      </c>
      <c r="B5" s="2">
        <v>40</v>
      </c>
      <c r="C5" s="2">
        <f>28.53*B5</f>
        <v>1141.2</v>
      </c>
      <c r="D5" s="2">
        <v>139.68</v>
      </c>
      <c r="E5" s="2">
        <f>12.23*B5</f>
        <v>489.2</v>
      </c>
      <c r="F5" s="2">
        <v>61.11</v>
      </c>
      <c r="G5" s="2">
        <f>C5+E5</f>
        <v>1630.4</v>
      </c>
      <c r="H5" s="2">
        <f>D5+F5</f>
        <v>200.79</v>
      </c>
    </row>
    <row r="6" ht="25" customHeight="1" spans="1:8">
      <c r="A6" s="2" t="s">
        <v>78</v>
      </c>
      <c r="B6" s="2">
        <v>40</v>
      </c>
      <c r="C6" s="2">
        <f>20.38*B6</f>
        <v>815.2</v>
      </c>
      <c r="D6" s="2">
        <v>114.92</v>
      </c>
      <c r="E6" s="2">
        <f>0*B6</f>
        <v>0</v>
      </c>
      <c r="F6" s="2">
        <v>0</v>
      </c>
      <c r="G6" s="2">
        <f>C6+E6</f>
        <v>815.2</v>
      </c>
      <c r="H6" s="2">
        <f>D6+F6</f>
        <v>114.92</v>
      </c>
    </row>
    <row r="7" ht="25" customHeight="1" spans="1:8">
      <c r="A7" s="2" t="s">
        <v>67</v>
      </c>
      <c r="B7" s="2">
        <v>40</v>
      </c>
      <c r="C7" s="2">
        <f t="shared" ref="C7:H7" si="0">SUM(C3:C6)</f>
        <v>45908.4</v>
      </c>
      <c r="D7" s="2">
        <f t="shared" si="0"/>
        <v>3467.24</v>
      </c>
      <c r="E7" s="2">
        <f t="shared" si="0"/>
        <v>18296.8</v>
      </c>
      <c r="F7" s="2">
        <f t="shared" si="0"/>
        <v>1667.43</v>
      </c>
      <c r="G7" s="2">
        <f t="shared" si="0"/>
        <v>64205.2</v>
      </c>
      <c r="H7" s="2">
        <f t="shared" si="0"/>
        <v>5134.67</v>
      </c>
    </row>
    <row r="8" ht="24" customHeight="1" spans="1:8">
      <c r="G8">
        <f>G7+H7</f>
        <v>69339.87</v>
      </c>
    </row>
    <row r="10" spans="1:8">
      <c r="E10" t="s">
        <v>21</v>
      </c>
    </row>
  </sheetData>
  <mergeCells count="1">
    <mergeCell ref="A1:H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13323011735</cp:lastModifiedBy>
  <cp:revision>0</cp:revision>
  <dcterms:created xsi:type="dcterms:W3CDTF">2020-07-13T03:36:00Z</dcterms:created>
  <cp:lastPrinted>2021-12-10T02:20:00Z</cp:lastPrinted>
  <dcterms:modified xsi:type="dcterms:W3CDTF">2026-08-13T08:40:56Z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D5A8C21834B94A45BA71B415399F0212</vt:lpwstr>
  </property>
  <property fmtid="{D5CDD505-2E9C-101B-9397-08002B2CF9AE}" pid="4" name="CalculationRule">
    <vt:i4>0</vt:i4>
  </property>
</Properties>
</file>